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 Game\Desktop\Bang luong\"/>
    </mc:Choice>
  </mc:AlternateContent>
  <bookViews>
    <workbookView xWindow="480" yWindow="45" windowWidth="27795" windowHeight="12330" activeTab="1"/>
  </bookViews>
  <sheets>
    <sheet name="SA' Fac factory.by bank" sheetId="2" r:id="rId1"/>
    <sheet name="SA' office.by bank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day1">'[1]Chiet tinh dz22'!#REF!</definedName>
    <definedName name="__day1" localSheetId="0">'[1]Chiet tinh dz22'!#REF!</definedName>
    <definedName name="__day2">'[2]Chiet tinh dz35'!$H$3</definedName>
    <definedName name="__lap1">#REF!</definedName>
    <definedName name="__lap2">#REF!</definedName>
    <definedName name="_dao1">'[1]CT Thang Mo'!$B$189:$H$189</definedName>
    <definedName name="_dao2">'[1]CT Thang Mo'!$B$161:$H$161</definedName>
    <definedName name="_dap2">'[1]CT Thang Mo'!$B$162:$H$162</definedName>
    <definedName name="_day1" localSheetId="1">'[2]Chiet tinh dz22'!#REF!</definedName>
    <definedName name="_day1">'[2]Chiet tinh dz22'!#REF!</definedName>
    <definedName name="_day2">'[3]Chiet tinh dz35'!$H$3</definedName>
    <definedName name="_dbu1" localSheetId="1">'[1]CT Thang Mo'!#REF!</definedName>
    <definedName name="_dbu1">'[1]CT Thang Mo'!#REF!</definedName>
    <definedName name="_dbu2">'[1]CT Thang Mo'!$B$93:$F$93</definedName>
    <definedName name="_Fill" localSheetId="0" hidden="1">#REF!</definedName>
    <definedName name="_Fill" hidden="1">#REF!</definedName>
    <definedName name="_xlnm._FilterDatabase" localSheetId="0" hidden="1">'SA'' Fac factory.by bank'!$A$9:$BH$169</definedName>
    <definedName name="_xlnm._FilterDatabase" localSheetId="1" hidden="1">'SA'' office.by bank'!$A$9:$AY$28</definedName>
    <definedName name="_lap1">#REF!</definedName>
    <definedName name="_lap2">#REF!</definedName>
    <definedName name="_vc1">'[1]CT Thang Mo'!$B$34:$H$34</definedName>
    <definedName name="_vc2">'[1]CT Thang Mo'!$B$35:$H$35</definedName>
    <definedName name="_vc3">'[1]CT Thang Mo'!$B$36:$H$36</definedName>
    <definedName name="cap" localSheetId="0">#REF!</definedName>
    <definedName name="cap">#REF!</definedName>
    <definedName name="cap0.7" localSheetId="0">#REF!</definedName>
    <definedName name="cap0.7">#REF!</definedName>
    <definedName name="CL" localSheetId="0">#REF!</definedName>
    <definedName name="CL">#REF!</definedName>
    <definedName name="CO">'[4]NKC+SQ'!$F$1:$F$65536</definedName>
    <definedName name="ctdn9697" localSheetId="0">#REF!</definedName>
    <definedName name="ctdn9697">#REF!</definedName>
    <definedName name="daotd">'[1]CT Thang Mo'!$B$323:$H$323</definedName>
    <definedName name="dap">'[1]CT Thang Mo'!$B$39:$H$39</definedName>
    <definedName name="daptd">'[1]CT Thang Mo'!$B$324:$H$324</definedName>
    <definedName name="dobt" localSheetId="0">#REF!</definedName>
    <definedName name="dobt">#REF!</definedName>
    <definedName name="K" localSheetId="0">#REF!</definedName>
    <definedName name="K">#REF!</definedName>
    <definedName name="KVC" localSheetId="0">#REF!</definedName>
    <definedName name="KVC">#REF!</definedName>
    <definedName name="L" localSheetId="0">#REF!</definedName>
    <definedName name="L">#REF!</definedName>
    <definedName name="lapa">'[1]CT Thang Mo'!$B$350:$H$350</definedName>
    <definedName name="lapb">'[1]CT Thang Mo'!$B$370:$H$370</definedName>
    <definedName name="lapc">'[1]CT Thang Mo'!$B$390:$H$390</definedName>
    <definedName name="lVC" localSheetId="0">#REF!</definedName>
    <definedName name="lVC">#REF!</definedName>
    <definedName name="ma" localSheetId="0">#REF!</definedName>
    <definedName name="ma">#REF!</definedName>
    <definedName name="NCcap0.7" localSheetId="0">#REF!</definedName>
    <definedName name="NCcap0.7">#REF!</definedName>
    <definedName name="NCcap1" localSheetId="0">#REF!</definedName>
    <definedName name="NCcap1">#REF!</definedName>
    <definedName name="NO">'[4]NKC+SQ'!$E$1:$E$65536</definedName>
    <definedName name="_xlnm.Print_Area" localSheetId="0">'SA'' Fac factory.by bank'!$A$1:$AX$174</definedName>
    <definedName name="_xlnm.Print_Area" localSheetId="1">'SA'' office.by bank'!$A$1:$AX$28</definedName>
    <definedName name="_xlnm.Print_Titles" localSheetId="0">'SA'' Fac factory.by bank'!$6:$8</definedName>
    <definedName name="_xlnm.Print_Titles" localSheetId="1">'SA'' office.by bank'!$6:$8</definedName>
    <definedName name="sau" localSheetId="0">'[2]Chiet tinh dz35'!$H$4</definedName>
    <definedName name="sau">'[3]Chiet tinh dz35'!$H$4</definedName>
    <definedName name="TaxTV">10%</definedName>
    <definedName name="TaxXL">5%</definedName>
    <definedName name="TIEN">'[4]NKC+SQ'!$G$1:$G$65536</definedName>
    <definedName name="ttbt" localSheetId="0">#REF!</definedName>
    <definedName name="ttbt">#REF!</definedName>
    <definedName name="ttt">'[1]CT Thang Mo'!$B$309:$M$309</definedName>
    <definedName name="tttb">'[1]CT Thang Mo'!$B$431:$I$431</definedName>
    <definedName name="vc3.">'[1]CT  PL'!$B$125:$H$125</definedName>
    <definedName name="vca">'[1]CT  PL'!$B$25:$H$25</definedName>
    <definedName name="vccot" localSheetId="0">#REF!</definedName>
    <definedName name="vccot">#REF!</definedName>
    <definedName name="vccot.">'[1]CT  PL'!$B$8:$H$8</definedName>
    <definedName name="vcdbt">'[1]CT Thang Mo'!$B$220:$I$220</definedName>
    <definedName name="vcdc." localSheetId="0">'[3]Chi tiet'!#REF!</definedName>
    <definedName name="vcdc.">'[3]Chi tiet'!#REF!</definedName>
    <definedName name="vcdd">'[1]CT Thang Mo'!$B$182:$H$182</definedName>
    <definedName name="vcdt">'[1]CT Thang Mo'!$B$406:$I$406</definedName>
    <definedName name="vcdtb">'[1]CT Thang Mo'!$B$432:$I$432</definedName>
    <definedName name="vctb" localSheetId="0">#REF!</definedName>
    <definedName name="vctb">#REF!</definedName>
    <definedName name="vctt">'[1]CT  PL'!$B$288:$H$288</definedName>
    <definedName name="Vlcap0.7" localSheetId="0">#REF!</definedName>
    <definedName name="Vlcap0.7">#REF!</definedName>
    <definedName name="VLcap1" localSheetId="0">#REF!</definedName>
    <definedName name="VLcap1">#REF!</definedName>
  </definedNames>
  <calcPr calcId="152511"/>
</workbook>
</file>

<file path=xl/calcChain.xml><?xml version="1.0" encoding="utf-8"?>
<calcChain xmlns="http://schemas.openxmlformats.org/spreadsheetml/2006/main">
  <c r="J10" i="2" l="1"/>
  <c r="L10" i="2"/>
  <c r="N10" i="2"/>
  <c r="P10" i="2"/>
  <c r="R10" i="2"/>
  <c r="T10" i="2"/>
  <c r="V10" i="2"/>
  <c r="X10" i="2"/>
  <c r="AA10" i="2"/>
  <c r="AC10" i="2"/>
  <c r="AE10" i="2"/>
  <c r="AG10" i="2"/>
  <c r="AI10" i="2"/>
  <c r="AK10" i="2"/>
  <c r="AQ10" i="2"/>
  <c r="AR10" i="2"/>
  <c r="AS10" i="2"/>
  <c r="AT10" i="2"/>
  <c r="BC10" i="2"/>
  <c r="BE10" i="2"/>
  <c r="BG10" i="2"/>
  <c r="BH10" i="2"/>
  <c r="J11" i="2"/>
  <c r="L11" i="2"/>
  <c r="N11" i="2"/>
  <c r="P11" i="2"/>
  <c r="R11" i="2"/>
  <c r="T11" i="2"/>
  <c r="V11" i="2"/>
  <c r="X11" i="2"/>
  <c r="AA11" i="2"/>
  <c r="AC11" i="2"/>
  <c r="AE11" i="2"/>
  <c r="AG11" i="2"/>
  <c r="AI11" i="2"/>
  <c r="AK11" i="2"/>
  <c r="AQ11" i="2"/>
  <c r="AR11" i="2"/>
  <c r="BF11" i="2" s="1"/>
  <c r="AS11" i="2"/>
  <c r="AT11" i="2"/>
  <c r="BC11" i="2"/>
  <c r="BE11" i="2"/>
  <c r="BG11" i="2"/>
  <c r="BH11" i="2"/>
  <c r="J12" i="2"/>
  <c r="L12" i="2"/>
  <c r="N12" i="2"/>
  <c r="P12" i="2"/>
  <c r="R12" i="2"/>
  <c r="T12" i="2"/>
  <c r="V12" i="2"/>
  <c r="X12" i="2"/>
  <c r="AA12" i="2"/>
  <c r="AC12" i="2"/>
  <c r="AE12" i="2"/>
  <c r="AG12" i="2"/>
  <c r="AI12" i="2"/>
  <c r="AK12" i="2"/>
  <c r="BA12" i="2"/>
  <c r="BE12" i="2"/>
  <c r="BF12" i="2" s="1"/>
  <c r="BG12" i="2"/>
  <c r="BH12" i="2"/>
  <c r="J13" i="2"/>
  <c r="L13" i="2"/>
  <c r="N13" i="2"/>
  <c r="P13" i="2"/>
  <c r="R13" i="2"/>
  <c r="T13" i="2"/>
  <c r="V13" i="2"/>
  <c r="X13" i="2"/>
  <c r="AA13" i="2"/>
  <c r="AC13" i="2"/>
  <c r="AE13" i="2"/>
  <c r="AG13" i="2"/>
  <c r="AI13" i="2"/>
  <c r="AK13" i="2"/>
  <c r="BD13" i="2"/>
  <c r="BF13" i="2" s="1"/>
  <c r="BG13" i="2"/>
  <c r="BH13" i="2"/>
  <c r="J14" i="2"/>
  <c r="L14" i="2"/>
  <c r="N14" i="2"/>
  <c r="P14" i="2"/>
  <c r="R14" i="2"/>
  <c r="T14" i="2"/>
  <c r="V14" i="2"/>
  <c r="X14" i="2"/>
  <c r="AA14" i="2"/>
  <c r="AC14" i="2"/>
  <c r="AE14" i="2"/>
  <c r="AG14" i="2"/>
  <c r="AI14" i="2"/>
  <c r="AK14" i="2"/>
  <c r="BD14" i="2"/>
  <c r="BF14" i="2" s="1"/>
  <c r="BG14" i="2"/>
  <c r="BH14" i="2"/>
  <c r="J15" i="2"/>
  <c r="L15" i="2"/>
  <c r="N15" i="2"/>
  <c r="P15" i="2"/>
  <c r="R15" i="2"/>
  <c r="T15" i="2"/>
  <c r="V15" i="2"/>
  <c r="X15" i="2"/>
  <c r="AA15" i="2"/>
  <c r="AC15" i="2"/>
  <c r="AE15" i="2"/>
  <c r="AG15" i="2"/>
  <c r="AI15" i="2"/>
  <c r="AK15" i="2"/>
  <c r="AP15" i="2"/>
  <c r="AW15" i="2" s="1"/>
  <c r="BA15" i="2"/>
  <c r="BD15" i="2"/>
  <c r="BF15" i="2" s="1"/>
  <c r="BG15" i="2"/>
  <c r="BH15" i="2"/>
  <c r="J16" i="2"/>
  <c r="L16" i="2"/>
  <c r="N16" i="2"/>
  <c r="P16" i="2"/>
  <c r="R16" i="2"/>
  <c r="T16" i="2"/>
  <c r="V16" i="2"/>
  <c r="X16" i="2"/>
  <c r="AA16" i="2"/>
  <c r="AC16" i="2"/>
  <c r="AE16" i="2"/>
  <c r="AG16" i="2"/>
  <c r="AI16" i="2"/>
  <c r="AK16" i="2"/>
  <c r="BD16" i="2"/>
  <c r="BF16" i="2"/>
  <c r="BG16" i="2"/>
  <c r="BH16" i="2"/>
  <c r="J17" i="2"/>
  <c r="L17" i="2"/>
  <c r="N17" i="2"/>
  <c r="P17" i="2"/>
  <c r="R17" i="2"/>
  <c r="T17" i="2"/>
  <c r="V17" i="2"/>
  <c r="X17" i="2"/>
  <c r="AA17" i="2"/>
  <c r="AC17" i="2"/>
  <c r="AE17" i="2"/>
  <c r="AG17" i="2"/>
  <c r="AI17" i="2"/>
  <c r="AK17" i="2"/>
  <c r="BF17" i="2"/>
  <c r="BG17" i="2"/>
  <c r="BH17" i="2"/>
  <c r="J18" i="2"/>
  <c r="L18" i="2"/>
  <c r="N18" i="2"/>
  <c r="P18" i="2"/>
  <c r="R18" i="2"/>
  <c r="T18" i="2"/>
  <c r="V18" i="2"/>
  <c r="X18" i="2"/>
  <c r="AA18" i="2"/>
  <c r="AC18" i="2"/>
  <c r="AE18" i="2"/>
  <c r="AG18" i="2"/>
  <c r="AI18" i="2"/>
  <c r="AK18" i="2"/>
  <c r="AP18" i="2"/>
  <c r="AW18" i="2" s="1"/>
  <c r="BD18" i="2"/>
  <c r="BF18" i="2" s="1"/>
  <c r="BG18" i="2"/>
  <c r="BH18" i="2"/>
  <c r="J19" i="2"/>
  <c r="L19" i="2"/>
  <c r="N19" i="2"/>
  <c r="P19" i="2"/>
  <c r="R19" i="2"/>
  <c r="T19" i="2"/>
  <c r="V19" i="2"/>
  <c r="X19" i="2"/>
  <c r="AA19" i="2"/>
  <c r="AC19" i="2"/>
  <c r="AE19" i="2"/>
  <c r="AG19" i="2"/>
  <c r="AI19" i="2"/>
  <c r="AK19" i="2"/>
  <c r="BD19" i="2"/>
  <c r="BF19" i="2" s="1"/>
  <c r="BG19" i="2"/>
  <c r="BH19" i="2"/>
  <c r="J20" i="2"/>
  <c r="L20" i="2"/>
  <c r="N20" i="2"/>
  <c r="P20" i="2"/>
  <c r="R20" i="2"/>
  <c r="T20" i="2"/>
  <c r="V20" i="2"/>
  <c r="X20" i="2"/>
  <c r="AA20" i="2"/>
  <c r="AC20" i="2"/>
  <c r="AE20" i="2"/>
  <c r="AG20" i="2"/>
  <c r="AI20" i="2"/>
  <c r="AK20" i="2"/>
  <c r="BD20" i="2"/>
  <c r="BF20" i="2" s="1"/>
  <c r="BG20" i="2"/>
  <c r="BH20" i="2"/>
  <c r="J21" i="2"/>
  <c r="L21" i="2"/>
  <c r="N21" i="2"/>
  <c r="P21" i="2"/>
  <c r="R21" i="2"/>
  <c r="T21" i="2"/>
  <c r="V21" i="2"/>
  <c r="X21" i="2"/>
  <c r="AA21" i="2"/>
  <c r="AC21" i="2"/>
  <c r="AE21" i="2"/>
  <c r="AG21" i="2"/>
  <c r="AI21" i="2"/>
  <c r="AK21" i="2"/>
  <c r="BD21" i="2"/>
  <c r="BF21" i="2" s="1"/>
  <c r="BG21" i="2"/>
  <c r="BH21" i="2"/>
  <c r="J22" i="2"/>
  <c r="L22" i="2"/>
  <c r="N22" i="2"/>
  <c r="P22" i="2"/>
  <c r="R22" i="2"/>
  <c r="T22" i="2"/>
  <c r="V22" i="2"/>
  <c r="X22" i="2"/>
  <c r="AA22" i="2"/>
  <c r="AC22" i="2"/>
  <c r="AE22" i="2"/>
  <c r="AG22" i="2"/>
  <c r="AI22" i="2"/>
  <c r="AK22" i="2"/>
  <c r="BD22" i="2"/>
  <c r="BF22" i="2" s="1"/>
  <c r="BG22" i="2"/>
  <c r="BH22" i="2"/>
  <c r="J23" i="2"/>
  <c r="L23" i="2"/>
  <c r="N23" i="2"/>
  <c r="P23" i="2"/>
  <c r="R23" i="2"/>
  <c r="T23" i="2"/>
  <c r="V23" i="2"/>
  <c r="X23" i="2"/>
  <c r="AA23" i="2"/>
  <c r="AC23" i="2"/>
  <c r="AE23" i="2"/>
  <c r="AG23" i="2"/>
  <c r="AI23" i="2"/>
  <c r="AK23" i="2"/>
  <c r="BD23" i="2"/>
  <c r="BF23" i="2" s="1"/>
  <c r="BG23" i="2"/>
  <c r="BH23" i="2"/>
  <c r="J24" i="2"/>
  <c r="L24" i="2"/>
  <c r="N24" i="2"/>
  <c r="P24" i="2"/>
  <c r="R24" i="2"/>
  <c r="T24" i="2"/>
  <c r="V24" i="2"/>
  <c r="X24" i="2"/>
  <c r="AA24" i="2"/>
  <c r="AC24" i="2"/>
  <c r="AE24" i="2"/>
  <c r="AG24" i="2"/>
  <c r="AI24" i="2"/>
  <c r="AK24" i="2"/>
  <c r="BD24" i="2"/>
  <c r="BF24" i="2" s="1"/>
  <c r="BG24" i="2"/>
  <c r="BH24" i="2"/>
  <c r="J25" i="2"/>
  <c r="L25" i="2"/>
  <c r="N25" i="2"/>
  <c r="P25" i="2"/>
  <c r="R25" i="2"/>
  <c r="T25" i="2"/>
  <c r="V25" i="2"/>
  <c r="X25" i="2"/>
  <c r="AA25" i="2"/>
  <c r="AC25" i="2"/>
  <c r="AE25" i="2"/>
  <c r="AG25" i="2"/>
  <c r="AI25" i="2"/>
  <c r="AK25" i="2"/>
  <c r="BD25" i="2"/>
  <c r="BF25" i="2" s="1"/>
  <c r="BG25" i="2"/>
  <c r="BH25" i="2"/>
  <c r="J26" i="2"/>
  <c r="L26" i="2"/>
  <c r="AP26" i="2" s="1"/>
  <c r="AW26" i="2" s="1"/>
  <c r="N26" i="2"/>
  <c r="P26" i="2"/>
  <c r="R26" i="2"/>
  <c r="T26" i="2"/>
  <c r="V26" i="2"/>
  <c r="X26" i="2"/>
  <c r="AA26" i="2"/>
  <c r="AC26" i="2"/>
  <c r="AE26" i="2"/>
  <c r="AG26" i="2"/>
  <c r="AI26" i="2"/>
  <c r="AK26" i="2"/>
  <c r="BD26" i="2"/>
  <c r="BF26" i="2" s="1"/>
  <c r="BG26" i="2"/>
  <c r="BH26" i="2"/>
  <c r="J27" i="2"/>
  <c r="L27" i="2"/>
  <c r="N27" i="2"/>
  <c r="P27" i="2"/>
  <c r="R27" i="2"/>
  <c r="T27" i="2"/>
  <c r="V27" i="2"/>
  <c r="X27" i="2"/>
  <c r="AA27" i="2"/>
  <c r="AC27" i="2"/>
  <c r="AE27" i="2"/>
  <c r="AG27" i="2"/>
  <c r="AI27" i="2"/>
  <c r="AK27" i="2"/>
  <c r="BD27" i="2"/>
  <c r="BF27" i="2" s="1"/>
  <c r="BG27" i="2"/>
  <c r="BH27" i="2"/>
  <c r="J28" i="2"/>
  <c r="L28" i="2"/>
  <c r="N28" i="2"/>
  <c r="P28" i="2"/>
  <c r="R28" i="2"/>
  <c r="T28" i="2"/>
  <c r="V28" i="2"/>
  <c r="X28" i="2"/>
  <c r="AA28" i="2"/>
  <c r="AC28" i="2"/>
  <c r="AE28" i="2"/>
  <c r="AG28" i="2"/>
  <c r="AI28" i="2"/>
  <c r="AK28" i="2"/>
  <c r="BD28" i="2"/>
  <c r="BF28" i="2" s="1"/>
  <c r="BG28" i="2"/>
  <c r="BH28" i="2"/>
  <c r="J29" i="2"/>
  <c r="L29" i="2"/>
  <c r="N29" i="2"/>
  <c r="P29" i="2"/>
  <c r="R29" i="2"/>
  <c r="T29" i="2"/>
  <c r="V29" i="2"/>
  <c r="X29" i="2"/>
  <c r="AA29" i="2"/>
  <c r="AC29" i="2"/>
  <c r="AE29" i="2"/>
  <c r="AG29" i="2"/>
  <c r="AI29" i="2"/>
  <c r="AK29" i="2"/>
  <c r="BD29" i="2"/>
  <c r="BF29" i="2" s="1"/>
  <c r="BG29" i="2"/>
  <c r="BH29" i="2"/>
  <c r="J30" i="2"/>
  <c r="L30" i="2"/>
  <c r="N30" i="2"/>
  <c r="P30" i="2"/>
  <c r="R30" i="2"/>
  <c r="T30" i="2"/>
  <c r="V30" i="2"/>
  <c r="X30" i="2"/>
  <c r="AA30" i="2"/>
  <c r="AC30" i="2"/>
  <c r="AE30" i="2"/>
  <c r="AG30" i="2"/>
  <c r="AI30" i="2"/>
  <c r="AK30" i="2"/>
  <c r="BD30" i="2"/>
  <c r="BF30" i="2" s="1"/>
  <c r="BG30" i="2"/>
  <c r="BH30" i="2"/>
  <c r="J31" i="2"/>
  <c r="L31" i="2"/>
  <c r="N31" i="2"/>
  <c r="P31" i="2"/>
  <c r="R31" i="2"/>
  <c r="T31" i="2"/>
  <c r="V31" i="2"/>
  <c r="X31" i="2"/>
  <c r="AA31" i="2"/>
  <c r="AC31" i="2"/>
  <c r="AE31" i="2"/>
  <c r="AG31" i="2"/>
  <c r="AI31" i="2"/>
  <c r="AK31" i="2"/>
  <c r="BD31" i="2"/>
  <c r="BF31" i="2" s="1"/>
  <c r="BG31" i="2"/>
  <c r="BH31" i="2"/>
  <c r="J32" i="2"/>
  <c r="L32" i="2"/>
  <c r="N32" i="2"/>
  <c r="P32" i="2"/>
  <c r="R32" i="2"/>
  <c r="T32" i="2"/>
  <c r="V32" i="2"/>
  <c r="X32" i="2"/>
  <c r="AA32" i="2"/>
  <c r="AC32" i="2"/>
  <c r="AE32" i="2"/>
  <c r="AG32" i="2"/>
  <c r="AI32" i="2"/>
  <c r="AK32" i="2"/>
  <c r="BD32" i="2"/>
  <c r="BF32" i="2" s="1"/>
  <c r="BG32" i="2"/>
  <c r="BH32" i="2"/>
  <c r="J33" i="2"/>
  <c r="L33" i="2"/>
  <c r="N33" i="2"/>
  <c r="P33" i="2"/>
  <c r="R33" i="2"/>
  <c r="T33" i="2"/>
  <c r="V33" i="2"/>
  <c r="X33" i="2"/>
  <c r="AA33" i="2"/>
  <c r="AC33" i="2"/>
  <c r="AE33" i="2"/>
  <c r="AG33" i="2"/>
  <c r="AI33" i="2"/>
  <c r="AK33" i="2"/>
  <c r="BD33" i="2"/>
  <c r="BF33" i="2" s="1"/>
  <c r="BG33" i="2"/>
  <c r="BH33" i="2"/>
  <c r="J34" i="2"/>
  <c r="L34" i="2"/>
  <c r="N34" i="2"/>
  <c r="P34" i="2"/>
  <c r="R34" i="2"/>
  <c r="T34" i="2"/>
  <c r="V34" i="2"/>
  <c r="X34" i="2"/>
  <c r="AA34" i="2"/>
  <c r="AC34" i="2"/>
  <c r="AE34" i="2"/>
  <c r="AG34" i="2"/>
  <c r="AI34" i="2"/>
  <c r="AK34" i="2"/>
  <c r="AP34" i="2"/>
  <c r="AW34" i="2" s="1"/>
  <c r="BD34" i="2"/>
  <c r="BF34" i="2" s="1"/>
  <c r="BG34" i="2"/>
  <c r="BH34" i="2"/>
  <c r="J35" i="2"/>
  <c r="L35" i="2"/>
  <c r="N35" i="2"/>
  <c r="P35" i="2"/>
  <c r="R35" i="2"/>
  <c r="T35" i="2"/>
  <c r="V35" i="2"/>
  <c r="X35" i="2"/>
  <c r="AA35" i="2"/>
  <c r="AC35" i="2"/>
  <c r="AE35" i="2"/>
  <c r="AG35" i="2"/>
  <c r="AI35" i="2"/>
  <c r="AK35" i="2"/>
  <c r="BD35" i="2"/>
  <c r="BF35" i="2" s="1"/>
  <c r="BG35" i="2"/>
  <c r="BH35" i="2"/>
  <c r="J36" i="2"/>
  <c r="L36" i="2"/>
  <c r="N36" i="2"/>
  <c r="P36" i="2"/>
  <c r="R36" i="2"/>
  <c r="T36" i="2"/>
  <c r="V36" i="2"/>
  <c r="X36" i="2"/>
  <c r="AA36" i="2"/>
  <c r="AC36" i="2"/>
  <c r="AE36" i="2"/>
  <c r="AG36" i="2"/>
  <c r="AI36" i="2"/>
  <c r="AK36" i="2"/>
  <c r="BD36" i="2"/>
  <c r="BF36" i="2" s="1"/>
  <c r="BG36" i="2"/>
  <c r="BH36" i="2"/>
  <c r="J37" i="2"/>
  <c r="L37" i="2"/>
  <c r="N37" i="2"/>
  <c r="P37" i="2"/>
  <c r="R37" i="2"/>
  <c r="T37" i="2"/>
  <c r="V37" i="2"/>
  <c r="X37" i="2"/>
  <c r="AA37" i="2"/>
  <c r="AC37" i="2"/>
  <c r="AE37" i="2"/>
  <c r="AG37" i="2"/>
  <c r="AI37" i="2"/>
  <c r="AK37" i="2"/>
  <c r="BD37" i="2"/>
  <c r="BF37" i="2" s="1"/>
  <c r="BG37" i="2"/>
  <c r="BH37" i="2"/>
  <c r="J38" i="2"/>
  <c r="L38" i="2"/>
  <c r="N38" i="2"/>
  <c r="P38" i="2"/>
  <c r="R38" i="2"/>
  <c r="T38" i="2"/>
  <c r="V38" i="2"/>
  <c r="X38" i="2"/>
  <c r="AA38" i="2"/>
  <c r="AC38" i="2"/>
  <c r="AE38" i="2"/>
  <c r="AG38" i="2"/>
  <c r="AI38" i="2"/>
  <c r="AK38" i="2"/>
  <c r="BD38" i="2"/>
  <c r="BF38" i="2" s="1"/>
  <c r="BG38" i="2"/>
  <c r="BH38" i="2"/>
  <c r="J39" i="2"/>
  <c r="L39" i="2"/>
  <c r="N39" i="2"/>
  <c r="P39" i="2"/>
  <c r="R39" i="2"/>
  <c r="T39" i="2"/>
  <c r="V39" i="2"/>
  <c r="X39" i="2"/>
  <c r="AA39" i="2"/>
  <c r="AC39" i="2"/>
  <c r="AE39" i="2"/>
  <c r="AG39" i="2"/>
  <c r="AI39" i="2"/>
  <c r="AK39" i="2"/>
  <c r="BD39" i="2"/>
  <c r="BF39" i="2" s="1"/>
  <c r="BG39" i="2"/>
  <c r="BH39" i="2"/>
  <c r="J40" i="2"/>
  <c r="L40" i="2"/>
  <c r="N40" i="2"/>
  <c r="P40" i="2"/>
  <c r="R40" i="2"/>
  <c r="T40" i="2"/>
  <c r="V40" i="2"/>
  <c r="X40" i="2"/>
  <c r="AA40" i="2"/>
  <c r="AC40" i="2"/>
  <c r="AE40" i="2"/>
  <c r="AG40" i="2"/>
  <c r="AI40" i="2"/>
  <c r="AK40" i="2"/>
  <c r="BD40" i="2"/>
  <c r="BF40" i="2" s="1"/>
  <c r="BG40" i="2"/>
  <c r="BH40" i="2"/>
  <c r="J41" i="2"/>
  <c r="L41" i="2"/>
  <c r="N41" i="2"/>
  <c r="P41" i="2"/>
  <c r="R41" i="2"/>
  <c r="T41" i="2"/>
  <c r="V41" i="2"/>
  <c r="X41" i="2"/>
  <c r="AA41" i="2"/>
  <c r="AC41" i="2"/>
  <c r="AE41" i="2"/>
  <c r="AG41" i="2"/>
  <c r="AI41" i="2"/>
  <c r="AK41" i="2"/>
  <c r="BD41" i="2"/>
  <c r="BF41" i="2" s="1"/>
  <c r="BG41" i="2"/>
  <c r="BH41" i="2"/>
  <c r="J42" i="2"/>
  <c r="L42" i="2"/>
  <c r="AP42" i="2" s="1"/>
  <c r="AW42" i="2" s="1"/>
  <c r="N42" i="2"/>
  <c r="P42" i="2"/>
  <c r="R42" i="2"/>
  <c r="T42" i="2"/>
  <c r="V42" i="2"/>
  <c r="X42" i="2"/>
  <c r="AA42" i="2"/>
  <c r="AC42" i="2"/>
  <c r="AE42" i="2"/>
  <c r="AG42" i="2"/>
  <c r="AI42" i="2"/>
  <c r="AK42" i="2"/>
  <c r="BD42" i="2"/>
  <c r="BF42" i="2" s="1"/>
  <c r="BG42" i="2"/>
  <c r="BH42" i="2"/>
  <c r="J43" i="2"/>
  <c r="L43" i="2"/>
  <c r="N43" i="2"/>
  <c r="P43" i="2"/>
  <c r="R43" i="2"/>
  <c r="T43" i="2"/>
  <c r="V43" i="2"/>
  <c r="X43" i="2"/>
  <c r="AA43" i="2"/>
  <c r="AC43" i="2"/>
  <c r="AE43" i="2"/>
  <c r="AG43" i="2"/>
  <c r="AI43" i="2"/>
  <c r="AK43" i="2"/>
  <c r="BD43" i="2"/>
  <c r="BF43" i="2" s="1"/>
  <c r="BG43" i="2"/>
  <c r="BH43" i="2"/>
  <c r="J44" i="2"/>
  <c r="L44" i="2"/>
  <c r="N44" i="2"/>
  <c r="P44" i="2"/>
  <c r="R44" i="2"/>
  <c r="T44" i="2"/>
  <c r="V44" i="2"/>
  <c r="X44" i="2"/>
  <c r="AA44" i="2"/>
  <c r="AC44" i="2"/>
  <c r="AE44" i="2"/>
  <c r="AG44" i="2"/>
  <c r="AI44" i="2"/>
  <c r="AK44" i="2"/>
  <c r="BD44" i="2"/>
  <c r="BF44" i="2" s="1"/>
  <c r="BG44" i="2"/>
  <c r="BH44" i="2"/>
  <c r="J45" i="2"/>
  <c r="L45" i="2"/>
  <c r="N45" i="2"/>
  <c r="P45" i="2"/>
  <c r="R45" i="2"/>
  <c r="T45" i="2"/>
  <c r="V45" i="2"/>
  <c r="X45" i="2"/>
  <c r="AA45" i="2"/>
  <c r="AC45" i="2"/>
  <c r="AE45" i="2"/>
  <c r="AG45" i="2"/>
  <c r="AI45" i="2"/>
  <c r="AK45" i="2"/>
  <c r="BD45" i="2"/>
  <c r="BF45" i="2" s="1"/>
  <c r="BG45" i="2"/>
  <c r="BH45" i="2"/>
  <c r="J46" i="2"/>
  <c r="L46" i="2"/>
  <c r="N46" i="2"/>
  <c r="P46" i="2"/>
  <c r="R46" i="2"/>
  <c r="T46" i="2"/>
  <c r="V46" i="2"/>
  <c r="X46" i="2"/>
  <c r="AA46" i="2"/>
  <c r="AC46" i="2"/>
  <c r="AE46" i="2"/>
  <c r="AG46" i="2"/>
  <c r="AI46" i="2"/>
  <c r="AK46" i="2"/>
  <c r="BD46" i="2"/>
  <c r="BF46" i="2" s="1"/>
  <c r="BG46" i="2"/>
  <c r="BH46" i="2"/>
  <c r="J47" i="2"/>
  <c r="L47" i="2"/>
  <c r="N47" i="2"/>
  <c r="P47" i="2"/>
  <c r="R47" i="2"/>
  <c r="T47" i="2"/>
  <c r="V47" i="2"/>
  <c r="X47" i="2"/>
  <c r="AA47" i="2"/>
  <c r="AC47" i="2"/>
  <c r="AE47" i="2"/>
  <c r="AG47" i="2"/>
  <c r="AI47" i="2"/>
  <c r="AK47" i="2"/>
  <c r="BD47" i="2"/>
  <c r="BF47" i="2" s="1"/>
  <c r="BG47" i="2"/>
  <c r="BH47" i="2"/>
  <c r="J48" i="2"/>
  <c r="L48" i="2"/>
  <c r="N48" i="2"/>
  <c r="P48" i="2"/>
  <c r="R48" i="2"/>
  <c r="T48" i="2"/>
  <c r="V48" i="2"/>
  <c r="X48" i="2"/>
  <c r="AA48" i="2"/>
  <c r="AC48" i="2"/>
  <c r="AE48" i="2"/>
  <c r="AG48" i="2"/>
  <c r="AI48" i="2"/>
  <c r="AK48" i="2"/>
  <c r="BD48" i="2"/>
  <c r="BF48" i="2" s="1"/>
  <c r="BG48" i="2"/>
  <c r="BH48" i="2"/>
  <c r="J49" i="2"/>
  <c r="L49" i="2"/>
  <c r="N49" i="2"/>
  <c r="P49" i="2"/>
  <c r="R49" i="2"/>
  <c r="T49" i="2"/>
  <c r="V49" i="2"/>
  <c r="X49" i="2"/>
  <c r="AA49" i="2"/>
  <c r="AC49" i="2"/>
  <c r="AE49" i="2"/>
  <c r="AG49" i="2"/>
  <c r="AI49" i="2"/>
  <c r="AK49" i="2"/>
  <c r="BD49" i="2"/>
  <c r="BF49" i="2" s="1"/>
  <c r="BG49" i="2"/>
  <c r="BH49" i="2"/>
  <c r="J50" i="2"/>
  <c r="L50" i="2"/>
  <c r="N50" i="2"/>
  <c r="P50" i="2"/>
  <c r="R50" i="2"/>
  <c r="T50" i="2"/>
  <c r="V50" i="2"/>
  <c r="X50" i="2"/>
  <c r="AA50" i="2"/>
  <c r="AC50" i="2"/>
  <c r="AE50" i="2"/>
  <c r="AG50" i="2"/>
  <c r="AI50" i="2"/>
  <c r="AK50" i="2"/>
  <c r="AP50" i="2"/>
  <c r="AW50" i="2" s="1"/>
  <c r="BD50" i="2"/>
  <c r="BF50" i="2" s="1"/>
  <c r="BG50" i="2"/>
  <c r="BH50" i="2"/>
  <c r="J51" i="2"/>
  <c r="L51" i="2"/>
  <c r="N51" i="2"/>
  <c r="P51" i="2"/>
  <c r="R51" i="2"/>
  <c r="T51" i="2"/>
  <c r="V51" i="2"/>
  <c r="X51" i="2"/>
  <c r="AA51" i="2"/>
  <c r="AC51" i="2"/>
  <c r="AE51" i="2"/>
  <c r="AG51" i="2"/>
  <c r="AI51" i="2"/>
  <c r="AK51" i="2"/>
  <c r="BD51" i="2"/>
  <c r="BF51" i="2" s="1"/>
  <c r="BG51" i="2"/>
  <c r="BH51" i="2"/>
  <c r="J52" i="2"/>
  <c r="L52" i="2"/>
  <c r="N52" i="2"/>
  <c r="P52" i="2"/>
  <c r="R52" i="2"/>
  <c r="T52" i="2"/>
  <c r="V52" i="2"/>
  <c r="X52" i="2"/>
  <c r="AA52" i="2"/>
  <c r="AC52" i="2"/>
  <c r="AE52" i="2"/>
  <c r="AG52" i="2"/>
  <c r="AI52" i="2"/>
  <c r="AK52" i="2"/>
  <c r="BD52" i="2"/>
  <c r="BF52" i="2" s="1"/>
  <c r="BG52" i="2"/>
  <c r="BH52" i="2"/>
  <c r="J53" i="2"/>
  <c r="L53" i="2"/>
  <c r="N53" i="2"/>
  <c r="P53" i="2"/>
  <c r="R53" i="2"/>
  <c r="T53" i="2"/>
  <c r="V53" i="2"/>
  <c r="X53" i="2"/>
  <c r="AA53" i="2"/>
  <c r="AC53" i="2"/>
  <c r="AE53" i="2"/>
  <c r="AG53" i="2"/>
  <c r="AI53" i="2"/>
  <c r="AK53" i="2"/>
  <c r="BD53" i="2"/>
  <c r="BF53" i="2" s="1"/>
  <c r="BG53" i="2"/>
  <c r="BH53" i="2"/>
  <c r="J54" i="2"/>
  <c r="L54" i="2"/>
  <c r="N54" i="2"/>
  <c r="P54" i="2"/>
  <c r="R54" i="2"/>
  <c r="T54" i="2"/>
  <c r="V54" i="2"/>
  <c r="X54" i="2"/>
  <c r="AA54" i="2"/>
  <c r="AC54" i="2"/>
  <c r="AE54" i="2"/>
  <c r="AG54" i="2"/>
  <c r="AI54" i="2"/>
  <c r="AK54" i="2"/>
  <c r="BD54" i="2"/>
  <c r="BF54" i="2" s="1"/>
  <c r="BG54" i="2"/>
  <c r="BH54" i="2"/>
  <c r="J55" i="2"/>
  <c r="L55" i="2"/>
  <c r="N55" i="2"/>
  <c r="P55" i="2"/>
  <c r="R55" i="2"/>
  <c r="T55" i="2"/>
  <c r="V55" i="2"/>
  <c r="X55" i="2"/>
  <c r="AA55" i="2"/>
  <c r="AC55" i="2"/>
  <c r="AE55" i="2"/>
  <c r="AG55" i="2"/>
  <c r="AI55" i="2"/>
  <c r="AK55" i="2"/>
  <c r="BD55" i="2"/>
  <c r="BF55" i="2" s="1"/>
  <c r="BG55" i="2"/>
  <c r="BH55" i="2"/>
  <c r="J56" i="2"/>
  <c r="L56" i="2"/>
  <c r="N56" i="2"/>
  <c r="P56" i="2"/>
  <c r="R56" i="2"/>
  <c r="T56" i="2"/>
  <c r="V56" i="2"/>
  <c r="X56" i="2"/>
  <c r="AA56" i="2"/>
  <c r="AC56" i="2"/>
  <c r="AE56" i="2"/>
  <c r="AG56" i="2"/>
  <c r="AI56" i="2"/>
  <c r="AK56" i="2"/>
  <c r="BD56" i="2"/>
  <c r="BF56" i="2" s="1"/>
  <c r="BG56" i="2"/>
  <c r="BH56" i="2"/>
  <c r="J57" i="2"/>
  <c r="L57" i="2"/>
  <c r="N57" i="2"/>
  <c r="P57" i="2"/>
  <c r="R57" i="2"/>
  <c r="T57" i="2"/>
  <c r="V57" i="2"/>
  <c r="X57" i="2"/>
  <c r="AA57" i="2"/>
  <c r="AC57" i="2"/>
  <c r="AE57" i="2"/>
  <c r="AG57" i="2"/>
  <c r="AI57" i="2"/>
  <c r="AK57" i="2"/>
  <c r="BD57" i="2"/>
  <c r="BF57" i="2" s="1"/>
  <c r="BG57" i="2"/>
  <c r="BH57" i="2"/>
  <c r="J58" i="2"/>
  <c r="L58" i="2"/>
  <c r="N58" i="2"/>
  <c r="P58" i="2"/>
  <c r="R58" i="2"/>
  <c r="T58" i="2"/>
  <c r="V58" i="2"/>
  <c r="X58" i="2"/>
  <c r="AA58" i="2"/>
  <c r="AC58" i="2"/>
  <c r="AE58" i="2"/>
  <c r="AG58" i="2"/>
  <c r="AI58" i="2"/>
  <c r="AK58" i="2"/>
  <c r="BD58" i="2"/>
  <c r="BF58" i="2" s="1"/>
  <c r="BG58" i="2"/>
  <c r="BH58" i="2"/>
  <c r="J59" i="2"/>
  <c r="L59" i="2"/>
  <c r="N59" i="2"/>
  <c r="P59" i="2"/>
  <c r="R59" i="2"/>
  <c r="T59" i="2"/>
  <c r="V59" i="2"/>
  <c r="X59" i="2"/>
  <c r="AA59" i="2"/>
  <c r="AC59" i="2"/>
  <c r="AE59" i="2"/>
  <c r="AG59" i="2"/>
  <c r="AI59" i="2"/>
  <c r="AK59" i="2"/>
  <c r="BD59" i="2"/>
  <c r="BF59" i="2" s="1"/>
  <c r="BG59" i="2"/>
  <c r="BH59" i="2"/>
  <c r="J60" i="2"/>
  <c r="L60" i="2"/>
  <c r="N60" i="2"/>
  <c r="P60" i="2"/>
  <c r="R60" i="2"/>
  <c r="T60" i="2"/>
  <c r="V60" i="2"/>
  <c r="X60" i="2"/>
  <c r="AA60" i="2"/>
  <c r="AC60" i="2"/>
  <c r="AE60" i="2"/>
  <c r="AG60" i="2"/>
  <c r="AI60" i="2"/>
  <c r="AK60" i="2"/>
  <c r="BD60" i="2"/>
  <c r="BF60" i="2" s="1"/>
  <c r="BG60" i="2"/>
  <c r="BH60" i="2"/>
  <c r="J61" i="2"/>
  <c r="L61" i="2"/>
  <c r="N61" i="2"/>
  <c r="P61" i="2"/>
  <c r="R61" i="2"/>
  <c r="T61" i="2"/>
  <c r="V61" i="2"/>
  <c r="X61" i="2"/>
  <c r="AA61" i="2"/>
  <c r="AC61" i="2"/>
  <c r="AE61" i="2"/>
  <c r="AG61" i="2"/>
  <c r="AI61" i="2"/>
  <c r="AK61" i="2"/>
  <c r="BD61" i="2"/>
  <c r="BF61" i="2" s="1"/>
  <c r="BG61" i="2"/>
  <c r="BH61" i="2"/>
  <c r="J62" i="2"/>
  <c r="L62" i="2"/>
  <c r="AP62" i="2" s="1"/>
  <c r="AW62" i="2" s="1"/>
  <c r="N62" i="2"/>
  <c r="P62" i="2"/>
  <c r="R62" i="2"/>
  <c r="T62" i="2"/>
  <c r="V62" i="2"/>
  <c r="X62" i="2"/>
  <c r="AA62" i="2"/>
  <c r="AC62" i="2"/>
  <c r="AE62" i="2"/>
  <c r="AG62" i="2"/>
  <c r="AI62" i="2"/>
  <c r="AK62" i="2"/>
  <c r="BD62" i="2"/>
  <c r="BF62" i="2" s="1"/>
  <c r="BG62" i="2"/>
  <c r="BH62" i="2"/>
  <c r="J63" i="2"/>
  <c r="L63" i="2"/>
  <c r="N63" i="2"/>
  <c r="P63" i="2"/>
  <c r="R63" i="2"/>
  <c r="T63" i="2"/>
  <c r="V63" i="2"/>
  <c r="X63" i="2"/>
  <c r="AA63" i="2"/>
  <c r="AC63" i="2"/>
  <c r="AE63" i="2"/>
  <c r="AG63" i="2"/>
  <c r="AI63" i="2"/>
  <c r="AK63" i="2"/>
  <c r="BD63" i="2"/>
  <c r="BF63" i="2" s="1"/>
  <c r="BG63" i="2"/>
  <c r="BH63" i="2"/>
  <c r="J64" i="2"/>
  <c r="L64" i="2"/>
  <c r="N64" i="2"/>
  <c r="P64" i="2"/>
  <c r="R64" i="2"/>
  <c r="T64" i="2"/>
  <c r="V64" i="2"/>
  <c r="X64" i="2"/>
  <c r="AA64" i="2"/>
  <c r="AC64" i="2"/>
  <c r="AE64" i="2"/>
  <c r="AG64" i="2"/>
  <c r="AI64" i="2"/>
  <c r="AK64" i="2"/>
  <c r="BD64" i="2"/>
  <c r="BF64" i="2" s="1"/>
  <c r="BG64" i="2"/>
  <c r="BH64" i="2"/>
  <c r="J65" i="2"/>
  <c r="L65" i="2"/>
  <c r="N65" i="2"/>
  <c r="P65" i="2"/>
  <c r="R65" i="2"/>
  <c r="T65" i="2"/>
  <c r="V65" i="2"/>
  <c r="X65" i="2"/>
  <c r="AA65" i="2"/>
  <c r="AC65" i="2"/>
  <c r="AE65" i="2"/>
  <c r="AG65" i="2"/>
  <c r="AI65" i="2"/>
  <c r="AK65" i="2"/>
  <c r="BD65" i="2"/>
  <c r="BF65" i="2" s="1"/>
  <c r="BG65" i="2"/>
  <c r="BH65" i="2"/>
  <c r="J66" i="2"/>
  <c r="L66" i="2"/>
  <c r="N66" i="2"/>
  <c r="P66" i="2"/>
  <c r="R66" i="2"/>
  <c r="T66" i="2"/>
  <c r="V66" i="2"/>
  <c r="X66" i="2"/>
  <c r="AA66" i="2"/>
  <c r="AC66" i="2"/>
  <c r="AE66" i="2"/>
  <c r="AG66" i="2"/>
  <c r="AI66" i="2"/>
  <c r="AK66" i="2"/>
  <c r="BD66" i="2"/>
  <c r="BF66" i="2" s="1"/>
  <c r="BG66" i="2"/>
  <c r="BH66" i="2"/>
  <c r="J67" i="2"/>
  <c r="L67" i="2"/>
  <c r="N67" i="2"/>
  <c r="P67" i="2"/>
  <c r="R67" i="2"/>
  <c r="T67" i="2"/>
  <c r="V67" i="2"/>
  <c r="X67" i="2"/>
  <c r="AA67" i="2"/>
  <c r="AC67" i="2"/>
  <c r="AE67" i="2"/>
  <c r="AG67" i="2"/>
  <c r="AI67" i="2"/>
  <c r="AK67" i="2"/>
  <c r="BD67" i="2"/>
  <c r="BF67" i="2" s="1"/>
  <c r="BG67" i="2"/>
  <c r="BH67" i="2"/>
  <c r="J68" i="2"/>
  <c r="L68" i="2"/>
  <c r="N68" i="2"/>
  <c r="P68" i="2"/>
  <c r="R68" i="2"/>
  <c r="T68" i="2"/>
  <c r="V68" i="2"/>
  <c r="X68" i="2"/>
  <c r="AA68" i="2"/>
  <c r="AC68" i="2"/>
  <c r="AE68" i="2"/>
  <c r="AG68" i="2"/>
  <c r="AI68" i="2"/>
  <c r="AK68" i="2"/>
  <c r="BE68" i="2"/>
  <c r="BF68" i="2" s="1"/>
  <c r="BG68" i="2"/>
  <c r="BH68" i="2"/>
  <c r="J69" i="2"/>
  <c r="L69" i="2"/>
  <c r="N69" i="2"/>
  <c r="P69" i="2"/>
  <c r="R69" i="2"/>
  <c r="T69" i="2"/>
  <c r="V69" i="2"/>
  <c r="X69" i="2"/>
  <c r="AA69" i="2"/>
  <c r="AC69" i="2"/>
  <c r="AE69" i="2"/>
  <c r="AG69" i="2"/>
  <c r="AI69" i="2"/>
  <c r="AK69" i="2"/>
  <c r="BD69" i="2"/>
  <c r="BF69" i="2" s="1"/>
  <c r="BG69" i="2"/>
  <c r="BH69" i="2"/>
  <c r="J70" i="2"/>
  <c r="L70" i="2"/>
  <c r="N70" i="2"/>
  <c r="P70" i="2"/>
  <c r="R70" i="2"/>
  <c r="T70" i="2"/>
  <c r="V70" i="2"/>
  <c r="X70" i="2"/>
  <c r="AA70" i="2"/>
  <c r="AC70" i="2"/>
  <c r="AE70" i="2"/>
  <c r="AG70" i="2"/>
  <c r="AI70" i="2"/>
  <c r="AK70" i="2"/>
  <c r="AP70" i="2"/>
  <c r="AW70" i="2" s="1"/>
  <c r="BD70" i="2"/>
  <c r="BF70" i="2" s="1"/>
  <c r="BG70" i="2"/>
  <c r="BH70" i="2"/>
  <c r="J71" i="2"/>
  <c r="L71" i="2"/>
  <c r="N71" i="2"/>
  <c r="P71" i="2"/>
  <c r="R71" i="2"/>
  <c r="T71" i="2"/>
  <c r="V71" i="2"/>
  <c r="X71" i="2"/>
  <c r="AA71" i="2"/>
  <c r="AC71" i="2"/>
  <c r="AE71" i="2"/>
  <c r="AG71" i="2"/>
  <c r="AI71" i="2"/>
  <c r="AK71" i="2"/>
  <c r="BD71" i="2"/>
  <c r="BF71" i="2" s="1"/>
  <c r="BG71" i="2"/>
  <c r="BH71" i="2"/>
  <c r="J72" i="2"/>
  <c r="L72" i="2"/>
  <c r="N72" i="2"/>
  <c r="P72" i="2"/>
  <c r="R72" i="2"/>
  <c r="T72" i="2"/>
  <c r="V72" i="2"/>
  <c r="X72" i="2"/>
  <c r="AA72" i="2"/>
  <c r="AC72" i="2"/>
  <c r="AE72" i="2"/>
  <c r="AG72" i="2"/>
  <c r="AI72" i="2"/>
  <c r="AK72" i="2"/>
  <c r="BD72" i="2"/>
  <c r="BF72" i="2" s="1"/>
  <c r="BG72" i="2"/>
  <c r="BH72" i="2"/>
  <c r="J73" i="2"/>
  <c r="L73" i="2"/>
  <c r="N73" i="2"/>
  <c r="P73" i="2"/>
  <c r="R73" i="2"/>
  <c r="T73" i="2"/>
  <c r="V73" i="2"/>
  <c r="X73" i="2"/>
  <c r="AA73" i="2"/>
  <c r="AC73" i="2"/>
  <c r="AE73" i="2"/>
  <c r="AG73" i="2"/>
  <c r="AI73" i="2"/>
  <c r="AK73" i="2"/>
  <c r="BD73" i="2"/>
  <c r="BF73" i="2" s="1"/>
  <c r="BG73" i="2"/>
  <c r="BH73" i="2"/>
  <c r="J74" i="2"/>
  <c r="L74" i="2"/>
  <c r="N74" i="2"/>
  <c r="P74" i="2"/>
  <c r="R74" i="2"/>
  <c r="T74" i="2"/>
  <c r="V74" i="2"/>
  <c r="X74" i="2"/>
  <c r="AA74" i="2"/>
  <c r="AC74" i="2"/>
  <c r="AE74" i="2"/>
  <c r="AG74" i="2"/>
  <c r="AI74" i="2"/>
  <c r="AK74" i="2"/>
  <c r="BD74" i="2"/>
  <c r="BF74" i="2" s="1"/>
  <c r="BG74" i="2"/>
  <c r="BH74" i="2"/>
  <c r="J75" i="2"/>
  <c r="L75" i="2"/>
  <c r="N75" i="2"/>
  <c r="P75" i="2"/>
  <c r="R75" i="2"/>
  <c r="T75" i="2"/>
  <c r="V75" i="2"/>
  <c r="X75" i="2"/>
  <c r="AA75" i="2"/>
  <c r="AC75" i="2"/>
  <c r="AE75" i="2"/>
  <c r="AG75" i="2"/>
  <c r="AI75" i="2"/>
  <c r="AK75" i="2"/>
  <c r="BD75" i="2"/>
  <c r="BF75" i="2" s="1"/>
  <c r="BG75" i="2"/>
  <c r="BH75" i="2"/>
  <c r="J76" i="2"/>
  <c r="L76" i="2"/>
  <c r="N76" i="2"/>
  <c r="P76" i="2"/>
  <c r="R76" i="2"/>
  <c r="T76" i="2"/>
  <c r="V76" i="2"/>
  <c r="X76" i="2"/>
  <c r="AA76" i="2"/>
  <c r="AC76" i="2"/>
  <c r="AE76" i="2"/>
  <c r="AG76" i="2"/>
  <c r="AI76" i="2"/>
  <c r="AK76" i="2"/>
  <c r="BD76" i="2"/>
  <c r="BF76" i="2" s="1"/>
  <c r="BG76" i="2"/>
  <c r="BH76" i="2"/>
  <c r="J77" i="2"/>
  <c r="L77" i="2"/>
  <c r="N77" i="2"/>
  <c r="P77" i="2"/>
  <c r="R77" i="2"/>
  <c r="T77" i="2"/>
  <c r="V77" i="2"/>
  <c r="X77" i="2"/>
  <c r="AA77" i="2"/>
  <c r="AC77" i="2"/>
  <c r="AE77" i="2"/>
  <c r="AG77" i="2"/>
  <c r="AI77" i="2"/>
  <c r="AK77" i="2"/>
  <c r="BD77" i="2"/>
  <c r="BF77" i="2" s="1"/>
  <c r="BG77" i="2"/>
  <c r="BH77" i="2"/>
  <c r="J78" i="2"/>
  <c r="L78" i="2"/>
  <c r="AP78" i="2" s="1"/>
  <c r="AW78" i="2" s="1"/>
  <c r="N78" i="2"/>
  <c r="P78" i="2"/>
  <c r="R78" i="2"/>
  <c r="T78" i="2"/>
  <c r="V78" i="2"/>
  <c r="X78" i="2"/>
  <c r="AA78" i="2"/>
  <c r="AC78" i="2"/>
  <c r="AE78" i="2"/>
  <c r="AG78" i="2"/>
  <c r="AI78" i="2"/>
  <c r="AK78" i="2"/>
  <c r="BD78" i="2"/>
  <c r="BF78" i="2" s="1"/>
  <c r="BG78" i="2"/>
  <c r="BH78" i="2"/>
  <c r="J79" i="2"/>
  <c r="L79" i="2"/>
  <c r="N79" i="2"/>
  <c r="P79" i="2"/>
  <c r="R79" i="2"/>
  <c r="T79" i="2"/>
  <c r="V79" i="2"/>
  <c r="X79" i="2"/>
  <c r="AA79" i="2"/>
  <c r="AC79" i="2"/>
  <c r="AE79" i="2"/>
  <c r="AG79" i="2"/>
  <c r="AI79" i="2"/>
  <c r="AK79" i="2"/>
  <c r="BD79" i="2"/>
  <c r="BF79" i="2" s="1"/>
  <c r="BG79" i="2"/>
  <c r="BH79" i="2"/>
  <c r="J80" i="2"/>
  <c r="L80" i="2"/>
  <c r="N80" i="2"/>
  <c r="P80" i="2"/>
  <c r="R80" i="2"/>
  <c r="T80" i="2"/>
  <c r="V80" i="2"/>
  <c r="X80" i="2"/>
  <c r="AA80" i="2"/>
  <c r="AC80" i="2"/>
  <c r="AE80" i="2"/>
  <c r="AG80" i="2"/>
  <c r="AI80" i="2"/>
  <c r="AK80" i="2"/>
  <c r="BD80" i="2"/>
  <c r="BF80" i="2" s="1"/>
  <c r="BG80" i="2"/>
  <c r="BH80" i="2"/>
  <c r="J81" i="2"/>
  <c r="L81" i="2"/>
  <c r="N81" i="2"/>
  <c r="P81" i="2"/>
  <c r="R81" i="2"/>
  <c r="T81" i="2"/>
  <c r="V81" i="2"/>
  <c r="X81" i="2"/>
  <c r="AA81" i="2"/>
  <c r="AC81" i="2"/>
  <c r="AE81" i="2"/>
  <c r="AG81" i="2"/>
  <c r="AI81" i="2"/>
  <c r="AK81" i="2"/>
  <c r="BD81" i="2"/>
  <c r="BF81" i="2" s="1"/>
  <c r="BG81" i="2"/>
  <c r="BH81" i="2"/>
  <c r="J82" i="2"/>
  <c r="L82" i="2"/>
  <c r="N82" i="2"/>
  <c r="P82" i="2"/>
  <c r="R82" i="2"/>
  <c r="T82" i="2"/>
  <c r="V82" i="2"/>
  <c r="X82" i="2"/>
  <c r="AA82" i="2"/>
  <c r="AC82" i="2"/>
  <c r="AE82" i="2"/>
  <c r="AG82" i="2"/>
  <c r="AI82" i="2"/>
  <c r="AK82" i="2"/>
  <c r="BF82" i="2"/>
  <c r="BG82" i="2"/>
  <c r="BH82" i="2"/>
  <c r="J83" i="2"/>
  <c r="L83" i="2"/>
  <c r="N83" i="2"/>
  <c r="P83" i="2"/>
  <c r="R83" i="2"/>
  <c r="T83" i="2"/>
  <c r="V83" i="2"/>
  <c r="X83" i="2"/>
  <c r="AA83" i="2"/>
  <c r="AC83" i="2"/>
  <c r="AE83" i="2"/>
  <c r="AG83" i="2"/>
  <c r="AI83" i="2"/>
  <c r="AK83" i="2"/>
  <c r="BD83" i="2"/>
  <c r="BF83" i="2"/>
  <c r="BG83" i="2"/>
  <c r="BH83" i="2"/>
  <c r="J84" i="2"/>
  <c r="L84" i="2"/>
  <c r="N84" i="2"/>
  <c r="P84" i="2"/>
  <c r="R84" i="2"/>
  <c r="T84" i="2"/>
  <c r="V84" i="2"/>
  <c r="X84" i="2"/>
  <c r="AA84" i="2"/>
  <c r="AC84" i="2"/>
  <c r="AE84" i="2"/>
  <c r="AG84" i="2"/>
  <c r="AI84" i="2"/>
  <c r="AK84" i="2"/>
  <c r="BD84" i="2"/>
  <c r="BF84" i="2" s="1"/>
  <c r="BG84" i="2"/>
  <c r="BH84" i="2"/>
  <c r="J85" i="2"/>
  <c r="L85" i="2"/>
  <c r="N85" i="2"/>
  <c r="P85" i="2"/>
  <c r="R85" i="2"/>
  <c r="T85" i="2"/>
  <c r="V85" i="2"/>
  <c r="X85" i="2"/>
  <c r="AA85" i="2"/>
  <c r="AC85" i="2"/>
  <c r="AE85" i="2"/>
  <c r="AG85" i="2"/>
  <c r="AI85" i="2"/>
  <c r="AK85" i="2"/>
  <c r="BD85" i="2"/>
  <c r="BF85" i="2" s="1"/>
  <c r="BG85" i="2"/>
  <c r="BH85" i="2"/>
  <c r="J86" i="2"/>
  <c r="L86" i="2"/>
  <c r="N86" i="2"/>
  <c r="P86" i="2"/>
  <c r="R86" i="2"/>
  <c r="T86" i="2"/>
  <c r="V86" i="2"/>
  <c r="X86" i="2"/>
  <c r="AA86" i="2"/>
  <c r="AC86" i="2"/>
  <c r="AE86" i="2"/>
  <c r="AG86" i="2"/>
  <c r="AI86" i="2"/>
  <c r="AK86" i="2"/>
  <c r="BD86" i="2"/>
  <c r="BF86" i="2" s="1"/>
  <c r="BG86" i="2"/>
  <c r="BH86" i="2"/>
  <c r="J87" i="2"/>
  <c r="L87" i="2"/>
  <c r="N87" i="2"/>
  <c r="P87" i="2"/>
  <c r="R87" i="2"/>
  <c r="T87" i="2"/>
  <c r="V87" i="2"/>
  <c r="X87" i="2"/>
  <c r="AA87" i="2"/>
  <c r="AC87" i="2"/>
  <c r="AE87" i="2"/>
  <c r="AG87" i="2"/>
  <c r="AI87" i="2"/>
  <c r="AK87" i="2"/>
  <c r="BD87" i="2"/>
  <c r="BF87" i="2" s="1"/>
  <c r="BG87" i="2"/>
  <c r="BH87" i="2"/>
  <c r="J88" i="2"/>
  <c r="L88" i="2"/>
  <c r="N88" i="2"/>
  <c r="P88" i="2"/>
  <c r="R88" i="2"/>
  <c r="T88" i="2"/>
  <c r="V88" i="2"/>
  <c r="X88" i="2"/>
  <c r="AA88" i="2"/>
  <c r="AC88" i="2"/>
  <c r="AE88" i="2"/>
  <c r="AG88" i="2"/>
  <c r="AI88" i="2"/>
  <c r="AK88" i="2"/>
  <c r="BD88" i="2"/>
  <c r="BF88" i="2" s="1"/>
  <c r="BG88" i="2"/>
  <c r="BH88" i="2"/>
  <c r="J89" i="2"/>
  <c r="L89" i="2"/>
  <c r="N89" i="2"/>
  <c r="P89" i="2"/>
  <c r="R89" i="2"/>
  <c r="T89" i="2"/>
  <c r="V89" i="2"/>
  <c r="X89" i="2"/>
  <c r="AA89" i="2"/>
  <c r="AC89" i="2"/>
  <c r="AE89" i="2"/>
  <c r="AG89" i="2"/>
  <c r="AI89" i="2"/>
  <c r="AK89" i="2"/>
  <c r="BD89" i="2"/>
  <c r="BF89" i="2" s="1"/>
  <c r="BG89" i="2"/>
  <c r="BH89" i="2"/>
  <c r="J90" i="2"/>
  <c r="L90" i="2"/>
  <c r="N90" i="2"/>
  <c r="P90" i="2"/>
  <c r="R90" i="2"/>
  <c r="T90" i="2"/>
  <c r="V90" i="2"/>
  <c r="X90" i="2"/>
  <c r="AA90" i="2"/>
  <c r="AC90" i="2"/>
  <c r="AE90" i="2"/>
  <c r="AG90" i="2"/>
  <c r="AI90" i="2"/>
  <c r="AK90" i="2"/>
  <c r="BD90" i="2"/>
  <c r="BF90" i="2" s="1"/>
  <c r="BG90" i="2"/>
  <c r="BH90" i="2"/>
  <c r="J91" i="2"/>
  <c r="L91" i="2"/>
  <c r="N91" i="2"/>
  <c r="P91" i="2"/>
  <c r="R91" i="2"/>
  <c r="T91" i="2"/>
  <c r="V91" i="2"/>
  <c r="X91" i="2"/>
  <c r="AA91" i="2"/>
  <c r="AC91" i="2"/>
  <c r="AE91" i="2"/>
  <c r="AG91" i="2"/>
  <c r="AI91" i="2"/>
  <c r="AK91" i="2"/>
  <c r="BD91" i="2"/>
  <c r="BF91" i="2"/>
  <c r="BG91" i="2"/>
  <c r="BH91" i="2"/>
  <c r="J92" i="2"/>
  <c r="L92" i="2"/>
  <c r="N92" i="2"/>
  <c r="P92" i="2"/>
  <c r="R92" i="2"/>
  <c r="T92" i="2"/>
  <c r="V92" i="2"/>
  <c r="X92" i="2"/>
  <c r="AA92" i="2"/>
  <c r="AC92" i="2"/>
  <c r="AE92" i="2"/>
  <c r="AG92" i="2"/>
  <c r="AI92" i="2"/>
  <c r="AK92" i="2"/>
  <c r="BD92" i="2"/>
  <c r="BF92" i="2" s="1"/>
  <c r="BG92" i="2"/>
  <c r="BH92" i="2"/>
  <c r="J93" i="2"/>
  <c r="L93" i="2"/>
  <c r="N93" i="2"/>
  <c r="P93" i="2"/>
  <c r="R93" i="2"/>
  <c r="T93" i="2"/>
  <c r="V93" i="2"/>
  <c r="X93" i="2"/>
  <c r="AA93" i="2"/>
  <c r="AC93" i="2"/>
  <c r="AE93" i="2"/>
  <c r="AG93" i="2"/>
  <c r="AI93" i="2"/>
  <c r="AK93" i="2"/>
  <c r="BD93" i="2"/>
  <c r="BF93" i="2" s="1"/>
  <c r="BG93" i="2"/>
  <c r="BH93" i="2"/>
  <c r="J94" i="2"/>
  <c r="L94" i="2"/>
  <c r="N94" i="2"/>
  <c r="P94" i="2"/>
  <c r="R94" i="2"/>
  <c r="T94" i="2"/>
  <c r="V94" i="2"/>
  <c r="X94" i="2"/>
  <c r="AA94" i="2"/>
  <c r="AC94" i="2"/>
  <c r="AE94" i="2"/>
  <c r="AG94" i="2"/>
  <c r="AI94" i="2"/>
  <c r="AK94" i="2"/>
  <c r="BD94" i="2"/>
  <c r="BF94" i="2" s="1"/>
  <c r="BG94" i="2"/>
  <c r="BH94" i="2"/>
  <c r="J95" i="2"/>
  <c r="L95" i="2"/>
  <c r="N95" i="2"/>
  <c r="P95" i="2"/>
  <c r="R95" i="2"/>
  <c r="T95" i="2"/>
  <c r="V95" i="2"/>
  <c r="X95" i="2"/>
  <c r="AA95" i="2"/>
  <c r="AC95" i="2"/>
  <c r="AE95" i="2"/>
  <c r="AG95" i="2"/>
  <c r="AI95" i="2"/>
  <c r="AK95" i="2"/>
  <c r="BD95" i="2"/>
  <c r="BF95" i="2" s="1"/>
  <c r="BG95" i="2"/>
  <c r="BH95" i="2"/>
  <c r="J96" i="2"/>
  <c r="L96" i="2"/>
  <c r="N96" i="2"/>
  <c r="P96" i="2"/>
  <c r="R96" i="2"/>
  <c r="T96" i="2"/>
  <c r="V96" i="2"/>
  <c r="X96" i="2"/>
  <c r="AA96" i="2"/>
  <c r="AC96" i="2"/>
  <c r="AE96" i="2"/>
  <c r="AG96" i="2"/>
  <c r="AI96" i="2"/>
  <c r="AK96" i="2"/>
  <c r="BD96" i="2"/>
  <c r="BF96" i="2" s="1"/>
  <c r="BG96" i="2"/>
  <c r="BH96" i="2"/>
  <c r="J97" i="2"/>
  <c r="L97" i="2"/>
  <c r="N97" i="2"/>
  <c r="P97" i="2"/>
  <c r="R97" i="2"/>
  <c r="T97" i="2"/>
  <c r="V97" i="2"/>
  <c r="X97" i="2"/>
  <c r="AA97" i="2"/>
  <c r="AC97" i="2"/>
  <c r="AE97" i="2"/>
  <c r="AG97" i="2"/>
  <c r="AI97" i="2"/>
  <c r="AK97" i="2"/>
  <c r="BD97" i="2"/>
  <c r="BF97" i="2" s="1"/>
  <c r="BG97" i="2"/>
  <c r="BH97" i="2"/>
  <c r="J98" i="2"/>
  <c r="L98" i="2"/>
  <c r="N98" i="2"/>
  <c r="P98" i="2"/>
  <c r="R98" i="2"/>
  <c r="T98" i="2"/>
  <c r="V98" i="2"/>
  <c r="X98" i="2"/>
  <c r="AA98" i="2"/>
  <c r="AC98" i="2"/>
  <c r="AE98" i="2"/>
  <c r="AG98" i="2"/>
  <c r="AI98" i="2"/>
  <c r="AK98" i="2"/>
  <c r="BD98" i="2"/>
  <c r="BF98" i="2" s="1"/>
  <c r="BG98" i="2"/>
  <c r="BH98" i="2"/>
  <c r="J99" i="2"/>
  <c r="L99" i="2"/>
  <c r="N99" i="2"/>
  <c r="P99" i="2"/>
  <c r="R99" i="2"/>
  <c r="T99" i="2"/>
  <c r="V99" i="2"/>
  <c r="X99" i="2"/>
  <c r="AA99" i="2"/>
  <c r="AC99" i="2"/>
  <c r="AE99" i="2"/>
  <c r="AG99" i="2"/>
  <c r="AI99" i="2"/>
  <c r="AK99" i="2"/>
  <c r="BD99" i="2"/>
  <c r="BF99" i="2" s="1"/>
  <c r="BG99" i="2"/>
  <c r="BH99" i="2"/>
  <c r="J100" i="2"/>
  <c r="L100" i="2"/>
  <c r="N100" i="2"/>
  <c r="P100" i="2"/>
  <c r="R100" i="2"/>
  <c r="T100" i="2"/>
  <c r="V100" i="2"/>
  <c r="X100" i="2"/>
  <c r="AA100" i="2"/>
  <c r="AC100" i="2"/>
  <c r="AE100" i="2"/>
  <c r="AG100" i="2"/>
  <c r="AI100" i="2"/>
  <c r="AK100" i="2"/>
  <c r="BD100" i="2"/>
  <c r="BF100" i="2" s="1"/>
  <c r="BG100" i="2"/>
  <c r="BH100" i="2"/>
  <c r="J101" i="2"/>
  <c r="L101" i="2"/>
  <c r="N101" i="2"/>
  <c r="P101" i="2"/>
  <c r="R101" i="2"/>
  <c r="T101" i="2"/>
  <c r="V101" i="2"/>
  <c r="X101" i="2"/>
  <c r="AA101" i="2"/>
  <c r="AC101" i="2"/>
  <c r="AE101" i="2"/>
  <c r="AG101" i="2"/>
  <c r="AI101" i="2"/>
  <c r="AK101" i="2"/>
  <c r="BD101" i="2"/>
  <c r="BF101" i="2" s="1"/>
  <c r="BG101" i="2"/>
  <c r="BH101" i="2"/>
  <c r="J102" i="2"/>
  <c r="L102" i="2"/>
  <c r="N102" i="2"/>
  <c r="P102" i="2"/>
  <c r="R102" i="2"/>
  <c r="T102" i="2"/>
  <c r="V102" i="2"/>
  <c r="X102" i="2"/>
  <c r="AA102" i="2"/>
  <c r="AC102" i="2"/>
  <c r="AE102" i="2"/>
  <c r="AG102" i="2"/>
  <c r="AI102" i="2"/>
  <c r="AK102" i="2"/>
  <c r="BD102" i="2"/>
  <c r="BF102" i="2" s="1"/>
  <c r="BG102" i="2"/>
  <c r="BH102" i="2"/>
  <c r="J103" i="2"/>
  <c r="L103" i="2"/>
  <c r="N103" i="2"/>
  <c r="P103" i="2"/>
  <c r="R103" i="2"/>
  <c r="T103" i="2"/>
  <c r="V103" i="2"/>
  <c r="X103" i="2"/>
  <c r="AA103" i="2"/>
  <c r="AC103" i="2"/>
  <c r="AE103" i="2"/>
  <c r="AG103" i="2"/>
  <c r="AI103" i="2"/>
  <c r="AK103" i="2"/>
  <c r="BD103" i="2"/>
  <c r="BF103" i="2" s="1"/>
  <c r="BG103" i="2"/>
  <c r="BH103" i="2"/>
  <c r="J104" i="2"/>
  <c r="L104" i="2"/>
  <c r="N104" i="2"/>
  <c r="P104" i="2"/>
  <c r="R104" i="2"/>
  <c r="T104" i="2"/>
  <c r="V104" i="2"/>
  <c r="X104" i="2"/>
  <c r="AA104" i="2"/>
  <c r="AC104" i="2"/>
  <c r="AE104" i="2"/>
  <c r="AG104" i="2"/>
  <c r="AI104" i="2"/>
  <c r="AK104" i="2"/>
  <c r="BD104" i="2"/>
  <c r="BF104" i="2" s="1"/>
  <c r="BG104" i="2"/>
  <c r="BH104" i="2"/>
  <c r="J105" i="2"/>
  <c r="L105" i="2"/>
  <c r="N105" i="2"/>
  <c r="P105" i="2"/>
  <c r="R105" i="2"/>
  <c r="T105" i="2"/>
  <c r="V105" i="2"/>
  <c r="X105" i="2"/>
  <c r="AA105" i="2"/>
  <c r="AC105" i="2"/>
  <c r="AE105" i="2"/>
  <c r="AG105" i="2"/>
  <c r="AI105" i="2"/>
  <c r="AK105" i="2"/>
  <c r="BD105" i="2"/>
  <c r="BF105" i="2" s="1"/>
  <c r="BG105" i="2"/>
  <c r="BH105" i="2"/>
  <c r="J106" i="2"/>
  <c r="L106" i="2"/>
  <c r="N106" i="2"/>
  <c r="P106" i="2"/>
  <c r="R106" i="2"/>
  <c r="T106" i="2"/>
  <c r="V106" i="2"/>
  <c r="X106" i="2"/>
  <c r="AA106" i="2"/>
  <c r="AC106" i="2"/>
  <c r="AE106" i="2"/>
  <c r="AG106" i="2"/>
  <c r="AI106" i="2"/>
  <c r="AK106" i="2"/>
  <c r="BD106" i="2"/>
  <c r="BF106" i="2" s="1"/>
  <c r="BG106" i="2"/>
  <c r="BH106" i="2"/>
  <c r="J107" i="2"/>
  <c r="L107" i="2"/>
  <c r="N107" i="2"/>
  <c r="P107" i="2"/>
  <c r="R107" i="2"/>
  <c r="T107" i="2"/>
  <c r="V107" i="2"/>
  <c r="X107" i="2"/>
  <c r="AA107" i="2"/>
  <c r="AC107" i="2"/>
  <c r="AE107" i="2"/>
  <c r="AG107" i="2"/>
  <c r="AI107" i="2"/>
  <c r="AK107" i="2"/>
  <c r="BD107" i="2"/>
  <c r="BF107" i="2" s="1"/>
  <c r="BG107" i="2"/>
  <c r="BH107" i="2"/>
  <c r="J108" i="2"/>
  <c r="L108" i="2"/>
  <c r="N108" i="2"/>
  <c r="P108" i="2"/>
  <c r="R108" i="2"/>
  <c r="T108" i="2"/>
  <c r="V108" i="2"/>
  <c r="X108" i="2"/>
  <c r="AA108" i="2"/>
  <c r="AC108" i="2"/>
  <c r="AE108" i="2"/>
  <c r="AG108" i="2"/>
  <c r="AI108" i="2"/>
  <c r="AK108" i="2"/>
  <c r="BD108" i="2"/>
  <c r="BF108" i="2" s="1"/>
  <c r="BG108" i="2"/>
  <c r="BH108" i="2"/>
  <c r="J109" i="2"/>
  <c r="L109" i="2"/>
  <c r="N109" i="2"/>
  <c r="P109" i="2"/>
  <c r="R109" i="2"/>
  <c r="T109" i="2"/>
  <c r="V109" i="2"/>
  <c r="X109" i="2"/>
  <c r="AA109" i="2"/>
  <c r="AC109" i="2"/>
  <c r="AE109" i="2"/>
  <c r="AG109" i="2"/>
  <c r="AI109" i="2"/>
  <c r="AK109" i="2"/>
  <c r="BD109" i="2"/>
  <c r="BF109" i="2" s="1"/>
  <c r="BG109" i="2"/>
  <c r="BH109" i="2"/>
  <c r="J110" i="2"/>
  <c r="L110" i="2"/>
  <c r="N110" i="2"/>
  <c r="P110" i="2"/>
  <c r="R110" i="2"/>
  <c r="T110" i="2"/>
  <c r="V110" i="2"/>
  <c r="X110" i="2"/>
  <c r="AA110" i="2"/>
  <c r="AC110" i="2"/>
  <c r="AE110" i="2"/>
  <c r="AG110" i="2"/>
  <c r="AI110" i="2"/>
  <c r="AK110" i="2"/>
  <c r="BD110" i="2"/>
  <c r="BF110" i="2" s="1"/>
  <c r="BG110" i="2"/>
  <c r="BH110" i="2"/>
  <c r="J111" i="2"/>
  <c r="L111" i="2"/>
  <c r="N111" i="2"/>
  <c r="P111" i="2"/>
  <c r="R111" i="2"/>
  <c r="T111" i="2"/>
  <c r="V111" i="2"/>
  <c r="X111" i="2"/>
  <c r="AA111" i="2"/>
  <c r="AC111" i="2"/>
  <c r="AE111" i="2"/>
  <c r="AG111" i="2"/>
  <c r="AI111" i="2"/>
  <c r="AK111" i="2"/>
  <c r="BD111" i="2"/>
  <c r="BF111" i="2" s="1"/>
  <c r="BG111" i="2"/>
  <c r="BH111" i="2"/>
  <c r="J112" i="2"/>
  <c r="L112" i="2"/>
  <c r="N112" i="2"/>
  <c r="P112" i="2"/>
  <c r="R112" i="2"/>
  <c r="T112" i="2"/>
  <c r="V112" i="2"/>
  <c r="X112" i="2"/>
  <c r="AA112" i="2"/>
  <c r="AC112" i="2"/>
  <c r="AE112" i="2"/>
  <c r="AG112" i="2"/>
  <c r="AI112" i="2"/>
  <c r="AK112" i="2"/>
  <c r="BD112" i="2"/>
  <c r="BF112" i="2" s="1"/>
  <c r="BG112" i="2"/>
  <c r="BH112" i="2"/>
  <c r="J113" i="2"/>
  <c r="L113" i="2"/>
  <c r="N113" i="2"/>
  <c r="P113" i="2"/>
  <c r="R113" i="2"/>
  <c r="T113" i="2"/>
  <c r="V113" i="2"/>
  <c r="X113" i="2"/>
  <c r="AA113" i="2"/>
  <c r="AC113" i="2"/>
  <c r="AE113" i="2"/>
  <c r="AG113" i="2"/>
  <c r="AI113" i="2"/>
  <c r="AK113" i="2"/>
  <c r="BD113" i="2"/>
  <c r="BF113" i="2" s="1"/>
  <c r="BG113" i="2"/>
  <c r="BH113" i="2"/>
  <c r="J114" i="2"/>
  <c r="L114" i="2"/>
  <c r="N114" i="2"/>
  <c r="P114" i="2"/>
  <c r="R114" i="2"/>
  <c r="T114" i="2"/>
  <c r="V114" i="2"/>
  <c r="X114" i="2"/>
  <c r="AA114" i="2"/>
  <c r="AC114" i="2"/>
  <c r="AE114" i="2"/>
  <c r="AG114" i="2"/>
  <c r="AI114" i="2"/>
  <c r="AK114" i="2"/>
  <c r="BD114" i="2"/>
  <c r="BF114" i="2" s="1"/>
  <c r="BG114" i="2"/>
  <c r="BH114" i="2"/>
  <c r="J115" i="2"/>
  <c r="L115" i="2"/>
  <c r="N115" i="2"/>
  <c r="P115" i="2"/>
  <c r="R115" i="2"/>
  <c r="T115" i="2"/>
  <c r="V115" i="2"/>
  <c r="X115" i="2"/>
  <c r="AA115" i="2"/>
  <c r="AC115" i="2"/>
  <c r="AE115" i="2"/>
  <c r="AG115" i="2"/>
  <c r="AI115" i="2"/>
  <c r="AK115" i="2"/>
  <c r="BD115" i="2"/>
  <c r="BF115" i="2" s="1"/>
  <c r="BG115" i="2"/>
  <c r="BH115" i="2"/>
  <c r="J116" i="2"/>
  <c r="L116" i="2"/>
  <c r="N116" i="2"/>
  <c r="P116" i="2"/>
  <c r="R116" i="2"/>
  <c r="T116" i="2"/>
  <c r="V116" i="2"/>
  <c r="X116" i="2"/>
  <c r="AA116" i="2"/>
  <c r="AC116" i="2"/>
  <c r="AE116" i="2"/>
  <c r="AG116" i="2"/>
  <c r="AI116" i="2"/>
  <c r="AK116" i="2"/>
  <c r="BD116" i="2"/>
  <c r="BF116" i="2" s="1"/>
  <c r="BG116" i="2"/>
  <c r="BH116" i="2"/>
  <c r="J117" i="2"/>
  <c r="L117" i="2"/>
  <c r="N117" i="2"/>
  <c r="P117" i="2"/>
  <c r="R117" i="2"/>
  <c r="T117" i="2"/>
  <c r="V117" i="2"/>
  <c r="X117" i="2"/>
  <c r="AA117" i="2"/>
  <c r="AC117" i="2"/>
  <c r="AE117" i="2"/>
  <c r="AG117" i="2"/>
  <c r="AI117" i="2"/>
  <c r="AK117" i="2"/>
  <c r="BD117" i="2"/>
  <c r="BF117" i="2" s="1"/>
  <c r="BG117" i="2"/>
  <c r="BH117" i="2"/>
  <c r="J118" i="2"/>
  <c r="L118" i="2"/>
  <c r="N118" i="2"/>
  <c r="P118" i="2"/>
  <c r="R118" i="2"/>
  <c r="T118" i="2"/>
  <c r="V118" i="2"/>
  <c r="X118" i="2"/>
  <c r="AA118" i="2"/>
  <c r="AC118" i="2"/>
  <c r="AE118" i="2"/>
  <c r="AG118" i="2"/>
  <c r="AI118" i="2"/>
  <c r="AK118" i="2"/>
  <c r="BD118" i="2"/>
  <c r="BF118" i="2" s="1"/>
  <c r="BG118" i="2"/>
  <c r="BH118" i="2"/>
  <c r="J119" i="2"/>
  <c r="L119" i="2"/>
  <c r="N119" i="2"/>
  <c r="P119" i="2"/>
  <c r="R119" i="2"/>
  <c r="T119" i="2"/>
  <c r="V119" i="2"/>
  <c r="X119" i="2"/>
  <c r="AA119" i="2"/>
  <c r="AC119" i="2"/>
  <c r="AE119" i="2"/>
  <c r="AG119" i="2"/>
  <c r="AI119" i="2"/>
  <c r="AK119" i="2"/>
  <c r="BD119" i="2"/>
  <c r="BF119" i="2" s="1"/>
  <c r="BG119" i="2"/>
  <c r="BH119" i="2"/>
  <c r="J120" i="2"/>
  <c r="L120" i="2"/>
  <c r="N120" i="2"/>
  <c r="P120" i="2"/>
  <c r="R120" i="2"/>
  <c r="T120" i="2"/>
  <c r="V120" i="2"/>
  <c r="X120" i="2"/>
  <c r="AA120" i="2"/>
  <c r="AC120" i="2"/>
  <c r="AE120" i="2"/>
  <c r="AG120" i="2"/>
  <c r="AI120" i="2"/>
  <c r="AK120" i="2"/>
  <c r="BD120" i="2"/>
  <c r="BF120" i="2" s="1"/>
  <c r="BG120" i="2"/>
  <c r="BH120" i="2"/>
  <c r="J121" i="2"/>
  <c r="L121" i="2"/>
  <c r="N121" i="2"/>
  <c r="P121" i="2"/>
  <c r="R121" i="2"/>
  <c r="T121" i="2"/>
  <c r="V121" i="2"/>
  <c r="X121" i="2"/>
  <c r="AA121" i="2"/>
  <c r="AC121" i="2"/>
  <c r="AE121" i="2"/>
  <c r="AG121" i="2"/>
  <c r="AI121" i="2"/>
  <c r="AK121" i="2"/>
  <c r="BD121" i="2"/>
  <c r="BF121" i="2" s="1"/>
  <c r="BG121" i="2"/>
  <c r="BH121" i="2"/>
  <c r="J122" i="2"/>
  <c r="L122" i="2"/>
  <c r="N122" i="2"/>
  <c r="P122" i="2"/>
  <c r="R122" i="2"/>
  <c r="T122" i="2"/>
  <c r="V122" i="2"/>
  <c r="X122" i="2"/>
  <c r="AA122" i="2"/>
  <c r="AC122" i="2"/>
  <c r="AE122" i="2"/>
  <c r="AG122" i="2"/>
  <c r="AI122" i="2"/>
  <c r="AK122" i="2"/>
  <c r="BD122" i="2"/>
  <c r="BF122" i="2" s="1"/>
  <c r="BG122" i="2"/>
  <c r="BH122" i="2"/>
  <c r="J123" i="2"/>
  <c r="L123" i="2"/>
  <c r="N123" i="2"/>
  <c r="P123" i="2"/>
  <c r="R123" i="2"/>
  <c r="T123" i="2"/>
  <c r="V123" i="2"/>
  <c r="X123" i="2"/>
  <c r="AA123" i="2"/>
  <c r="AC123" i="2"/>
  <c r="AE123" i="2"/>
  <c r="AG123" i="2"/>
  <c r="AI123" i="2"/>
  <c r="AK123" i="2"/>
  <c r="BD123" i="2"/>
  <c r="BF123" i="2" s="1"/>
  <c r="BG123" i="2"/>
  <c r="BH123" i="2"/>
  <c r="J124" i="2"/>
  <c r="L124" i="2"/>
  <c r="N124" i="2"/>
  <c r="P124" i="2"/>
  <c r="R124" i="2"/>
  <c r="T124" i="2"/>
  <c r="V124" i="2"/>
  <c r="X124" i="2"/>
  <c r="AA124" i="2"/>
  <c r="AC124" i="2"/>
  <c r="AE124" i="2"/>
  <c r="AG124" i="2"/>
  <c r="AI124" i="2"/>
  <c r="AK124" i="2"/>
  <c r="BD124" i="2"/>
  <c r="BF124" i="2" s="1"/>
  <c r="BG124" i="2"/>
  <c r="BH124" i="2"/>
  <c r="J125" i="2"/>
  <c r="L125" i="2"/>
  <c r="N125" i="2"/>
  <c r="P125" i="2"/>
  <c r="R125" i="2"/>
  <c r="T125" i="2"/>
  <c r="V125" i="2"/>
  <c r="X125" i="2"/>
  <c r="AA125" i="2"/>
  <c r="AC125" i="2"/>
  <c r="AE125" i="2"/>
  <c r="AG125" i="2"/>
  <c r="AI125" i="2"/>
  <c r="AK125" i="2"/>
  <c r="BD125" i="2"/>
  <c r="BF125" i="2" s="1"/>
  <c r="BG125" i="2"/>
  <c r="BH125" i="2"/>
  <c r="J126" i="2"/>
  <c r="L126" i="2"/>
  <c r="N126" i="2"/>
  <c r="P126" i="2"/>
  <c r="R126" i="2"/>
  <c r="T126" i="2"/>
  <c r="V126" i="2"/>
  <c r="X126" i="2"/>
  <c r="AA126" i="2"/>
  <c r="AC126" i="2"/>
  <c r="AE126" i="2"/>
  <c r="AG126" i="2"/>
  <c r="AI126" i="2"/>
  <c r="AK126" i="2"/>
  <c r="BF126" i="2"/>
  <c r="BG126" i="2"/>
  <c r="BH126" i="2"/>
  <c r="J127" i="2"/>
  <c r="L127" i="2"/>
  <c r="N127" i="2"/>
  <c r="P127" i="2"/>
  <c r="R127" i="2"/>
  <c r="T127" i="2"/>
  <c r="V127" i="2"/>
  <c r="X127" i="2"/>
  <c r="AA127" i="2"/>
  <c r="AC127" i="2"/>
  <c r="AE127" i="2"/>
  <c r="AG127" i="2"/>
  <c r="AI127" i="2"/>
  <c r="AK127" i="2"/>
  <c r="BF127" i="2"/>
  <c r="BG127" i="2"/>
  <c r="BH127" i="2"/>
  <c r="J128" i="2"/>
  <c r="L128" i="2"/>
  <c r="N128" i="2"/>
  <c r="P128" i="2"/>
  <c r="R128" i="2"/>
  <c r="T128" i="2"/>
  <c r="V128" i="2"/>
  <c r="X128" i="2"/>
  <c r="AA128" i="2"/>
  <c r="AC128" i="2"/>
  <c r="AE128" i="2"/>
  <c r="AG128" i="2"/>
  <c r="AI128" i="2"/>
  <c r="AK128" i="2"/>
  <c r="BF128" i="2"/>
  <c r="BG128" i="2"/>
  <c r="BH128" i="2"/>
  <c r="J129" i="2"/>
  <c r="L129" i="2"/>
  <c r="N129" i="2"/>
  <c r="P129" i="2"/>
  <c r="R129" i="2"/>
  <c r="T129" i="2"/>
  <c r="V129" i="2"/>
  <c r="X129" i="2"/>
  <c r="AA129" i="2"/>
  <c r="AC129" i="2"/>
  <c r="AE129" i="2"/>
  <c r="AG129" i="2"/>
  <c r="AI129" i="2"/>
  <c r="AK129" i="2"/>
  <c r="BF129" i="2"/>
  <c r="BG129" i="2"/>
  <c r="BH129" i="2"/>
  <c r="J130" i="2"/>
  <c r="L130" i="2"/>
  <c r="N130" i="2"/>
  <c r="P130" i="2"/>
  <c r="R130" i="2"/>
  <c r="T130" i="2"/>
  <c r="V130" i="2"/>
  <c r="X130" i="2"/>
  <c r="AA130" i="2"/>
  <c r="AC130" i="2"/>
  <c r="AE130" i="2"/>
  <c r="AG130" i="2"/>
  <c r="AI130" i="2"/>
  <c r="AK130" i="2"/>
  <c r="AQ130" i="2"/>
  <c r="AQ166" i="2" s="1"/>
  <c r="AR130" i="2"/>
  <c r="AS130" i="2"/>
  <c r="AT130" i="2"/>
  <c r="BC130" i="2"/>
  <c r="BE130" i="2"/>
  <c r="BG130" i="2"/>
  <c r="BH130" i="2"/>
  <c r="J131" i="2"/>
  <c r="L131" i="2"/>
  <c r="N131" i="2"/>
  <c r="P131" i="2"/>
  <c r="R131" i="2"/>
  <c r="T131" i="2"/>
  <c r="V131" i="2"/>
  <c r="X131" i="2"/>
  <c r="AA131" i="2"/>
  <c r="AC131" i="2"/>
  <c r="AE131" i="2"/>
  <c r="AG131" i="2"/>
  <c r="AI131" i="2"/>
  <c r="AK131" i="2"/>
  <c r="AQ131" i="2"/>
  <c r="AR131" i="2"/>
  <c r="AS131" i="2"/>
  <c r="AT131" i="2"/>
  <c r="BC131" i="2"/>
  <c r="BE131" i="2"/>
  <c r="BF131" i="2" s="1"/>
  <c r="BG131" i="2"/>
  <c r="BH131" i="2"/>
  <c r="J132" i="2"/>
  <c r="L132" i="2"/>
  <c r="N132" i="2"/>
  <c r="P132" i="2"/>
  <c r="R132" i="2"/>
  <c r="T132" i="2"/>
  <c r="V132" i="2"/>
  <c r="X132" i="2"/>
  <c r="AA132" i="2"/>
  <c r="AC132" i="2"/>
  <c r="AE132" i="2"/>
  <c r="AG132" i="2"/>
  <c r="AI132" i="2"/>
  <c r="AK132" i="2"/>
  <c r="AP132" i="2"/>
  <c r="AQ132" i="2"/>
  <c r="AR132" i="2"/>
  <c r="AS132" i="2"/>
  <c r="AT132" i="2"/>
  <c r="AT166" i="2" s="1"/>
  <c r="BC132" i="2"/>
  <c r="BE132" i="2"/>
  <c r="BG132" i="2"/>
  <c r="BH132" i="2"/>
  <c r="J133" i="2"/>
  <c r="L133" i="2"/>
  <c r="N133" i="2"/>
  <c r="P133" i="2"/>
  <c r="R133" i="2"/>
  <c r="T133" i="2"/>
  <c r="V133" i="2"/>
  <c r="X133" i="2"/>
  <c r="AA133" i="2"/>
  <c r="AC133" i="2"/>
  <c r="AE133" i="2"/>
  <c r="AG133" i="2"/>
  <c r="AI133" i="2"/>
  <c r="AK133" i="2"/>
  <c r="BF133" i="2"/>
  <c r="BG133" i="2"/>
  <c r="BH133" i="2"/>
  <c r="J134" i="2"/>
  <c r="L134" i="2"/>
  <c r="N134" i="2"/>
  <c r="P134" i="2"/>
  <c r="R134" i="2"/>
  <c r="T134" i="2"/>
  <c r="V134" i="2"/>
  <c r="X134" i="2"/>
  <c r="AA134" i="2"/>
  <c r="AC134" i="2"/>
  <c r="AE134" i="2"/>
  <c r="AG134" i="2"/>
  <c r="AI134" i="2"/>
  <c r="AK134" i="2"/>
  <c r="BF134" i="2"/>
  <c r="BG134" i="2"/>
  <c r="BH134" i="2"/>
  <c r="J135" i="2"/>
  <c r="L135" i="2"/>
  <c r="N135" i="2"/>
  <c r="P135" i="2"/>
  <c r="R135" i="2"/>
  <c r="T135" i="2"/>
  <c r="V135" i="2"/>
  <c r="X135" i="2"/>
  <c r="AA135" i="2"/>
  <c r="AC135" i="2"/>
  <c r="AE135" i="2"/>
  <c r="AG135" i="2"/>
  <c r="AI135" i="2"/>
  <c r="AK135" i="2"/>
  <c r="BF135" i="2"/>
  <c r="BG135" i="2"/>
  <c r="BH135" i="2"/>
  <c r="J136" i="2"/>
  <c r="L136" i="2"/>
  <c r="N136" i="2"/>
  <c r="P136" i="2"/>
  <c r="R136" i="2"/>
  <c r="T136" i="2"/>
  <c r="V136" i="2"/>
  <c r="X136" i="2"/>
  <c r="AA136" i="2"/>
  <c r="AC136" i="2"/>
  <c r="AE136" i="2"/>
  <c r="AG136" i="2"/>
  <c r="AI136" i="2"/>
  <c r="AK136" i="2"/>
  <c r="BF136" i="2"/>
  <c r="BG136" i="2"/>
  <c r="BH136" i="2"/>
  <c r="J137" i="2"/>
  <c r="L137" i="2"/>
  <c r="N137" i="2"/>
  <c r="P137" i="2"/>
  <c r="R137" i="2"/>
  <c r="T137" i="2"/>
  <c r="V137" i="2"/>
  <c r="X137" i="2"/>
  <c r="AA137" i="2"/>
  <c r="AC137" i="2"/>
  <c r="AE137" i="2"/>
  <c r="AG137" i="2"/>
  <c r="AI137" i="2"/>
  <c r="AK137" i="2"/>
  <c r="BF137" i="2"/>
  <c r="BG137" i="2"/>
  <c r="BH137" i="2"/>
  <c r="J138" i="2"/>
  <c r="L138" i="2"/>
  <c r="N138" i="2"/>
  <c r="P138" i="2"/>
  <c r="R138" i="2"/>
  <c r="T138" i="2"/>
  <c r="V138" i="2"/>
  <c r="X138" i="2"/>
  <c r="AA138" i="2"/>
  <c r="AC138" i="2"/>
  <c r="AE138" i="2"/>
  <c r="AG138" i="2"/>
  <c r="AI138" i="2"/>
  <c r="AK138" i="2"/>
  <c r="BF138" i="2"/>
  <c r="BG138" i="2"/>
  <c r="BH138" i="2"/>
  <c r="J139" i="2"/>
  <c r="L139" i="2"/>
  <c r="N139" i="2"/>
  <c r="P139" i="2"/>
  <c r="R139" i="2"/>
  <c r="T139" i="2"/>
  <c r="V139" i="2"/>
  <c r="X139" i="2"/>
  <c r="AA139" i="2"/>
  <c r="AC139" i="2"/>
  <c r="AE139" i="2"/>
  <c r="AG139" i="2"/>
  <c r="AI139" i="2"/>
  <c r="AK139" i="2"/>
  <c r="BF139" i="2"/>
  <c r="BG139" i="2"/>
  <c r="BH139" i="2"/>
  <c r="J140" i="2"/>
  <c r="L140" i="2"/>
  <c r="N140" i="2"/>
  <c r="P140" i="2"/>
  <c r="R140" i="2"/>
  <c r="T140" i="2"/>
  <c r="V140" i="2"/>
  <c r="X140" i="2"/>
  <c r="AA140" i="2"/>
  <c r="AC140" i="2"/>
  <c r="AE140" i="2"/>
  <c r="AG140" i="2"/>
  <c r="AI140" i="2"/>
  <c r="AK140" i="2"/>
  <c r="BF140" i="2"/>
  <c r="BG140" i="2"/>
  <c r="BH140" i="2"/>
  <c r="J141" i="2"/>
  <c r="L141" i="2"/>
  <c r="N141" i="2"/>
  <c r="P141" i="2"/>
  <c r="R141" i="2"/>
  <c r="T141" i="2"/>
  <c r="V141" i="2"/>
  <c r="X141" i="2"/>
  <c r="AA141" i="2"/>
  <c r="AC141" i="2"/>
  <c r="AE141" i="2"/>
  <c r="AG141" i="2"/>
  <c r="AI141" i="2"/>
  <c r="AK141" i="2"/>
  <c r="BF141" i="2"/>
  <c r="BG141" i="2"/>
  <c r="BH141" i="2"/>
  <c r="J142" i="2"/>
  <c r="L142" i="2"/>
  <c r="N142" i="2"/>
  <c r="P142" i="2"/>
  <c r="R142" i="2"/>
  <c r="T142" i="2"/>
  <c r="V142" i="2"/>
  <c r="X142" i="2"/>
  <c r="AA142" i="2"/>
  <c r="AC142" i="2"/>
  <c r="AE142" i="2"/>
  <c r="AG142" i="2"/>
  <c r="AI142" i="2"/>
  <c r="AK142" i="2"/>
  <c r="BF142" i="2"/>
  <c r="BG142" i="2"/>
  <c r="BH142" i="2"/>
  <c r="J143" i="2"/>
  <c r="L143" i="2"/>
  <c r="AP143" i="2" s="1"/>
  <c r="AW143" i="2" s="1"/>
  <c r="N143" i="2"/>
  <c r="P143" i="2"/>
  <c r="R143" i="2"/>
  <c r="T143" i="2"/>
  <c r="V143" i="2"/>
  <c r="X143" i="2"/>
  <c r="AA143" i="2"/>
  <c r="AC143" i="2"/>
  <c r="AE143" i="2"/>
  <c r="AG143" i="2"/>
  <c r="AI143" i="2"/>
  <c r="AK143" i="2"/>
  <c r="BF143" i="2"/>
  <c r="BG143" i="2"/>
  <c r="BH143" i="2"/>
  <c r="J144" i="2"/>
  <c r="L144" i="2"/>
  <c r="N144" i="2"/>
  <c r="P144" i="2"/>
  <c r="R144" i="2"/>
  <c r="T144" i="2"/>
  <c r="V144" i="2"/>
  <c r="X144" i="2"/>
  <c r="AA144" i="2"/>
  <c r="AC144" i="2"/>
  <c r="AE144" i="2"/>
  <c r="AG144" i="2"/>
  <c r="AI144" i="2"/>
  <c r="AK144" i="2"/>
  <c r="BF144" i="2"/>
  <c r="BG144" i="2"/>
  <c r="BH144" i="2"/>
  <c r="J145" i="2"/>
  <c r="L145" i="2"/>
  <c r="N145" i="2"/>
  <c r="P145" i="2"/>
  <c r="R145" i="2"/>
  <c r="T145" i="2"/>
  <c r="V145" i="2"/>
  <c r="X145" i="2"/>
  <c r="AA145" i="2"/>
  <c r="AC145" i="2"/>
  <c r="AE145" i="2"/>
  <c r="AG145" i="2"/>
  <c r="AI145" i="2"/>
  <c r="AK145" i="2"/>
  <c r="BF145" i="2"/>
  <c r="BG145" i="2"/>
  <c r="BH145" i="2"/>
  <c r="J146" i="2"/>
  <c r="L146" i="2"/>
  <c r="N146" i="2"/>
  <c r="P146" i="2"/>
  <c r="R146" i="2"/>
  <c r="T146" i="2"/>
  <c r="V146" i="2"/>
  <c r="X146" i="2"/>
  <c r="AA146" i="2"/>
  <c r="AC146" i="2"/>
  <c r="AE146" i="2"/>
  <c r="AG146" i="2"/>
  <c r="AI146" i="2"/>
  <c r="AK146" i="2"/>
  <c r="BF146" i="2"/>
  <c r="BG146" i="2"/>
  <c r="BH146" i="2"/>
  <c r="J147" i="2"/>
  <c r="L147" i="2"/>
  <c r="N147" i="2"/>
  <c r="P147" i="2"/>
  <c r="R147" i="2"/>
  <c r="T147" i="2"/>
  <c r="V147" i="2"/>
  <c r="X147" i="2"/>
  <c r="AA147" i="2"/>
  <c r="AC147" i="2"/>
  <c r="AE147" i="2"/>
  <c r="AG147" i="2"/>
  <c r="AI147" i="2"/>
  <c r="AK147" i="2"/>
  <c r="BF147" i="2"/>
  <c r="BG147" i="2"/>
  <c r="BH147" i="2"/>
  <c r="J148" i="2"/>
  <c r="L148" i="2"/>
  <c r="N148" i="2"/>
  <c r="P148" i="2"/>
  <c r="R148" i="2"/>
  <c r="T148" i="2"/>
  <c r="V148" i="2"/>
  <c r="X148" i="2"/>
  <c r="AA148" i="2"/>
  <c r="AC148" i="2"/>
  <c r="AE148" i="2"/>
  <c r="AG148" i="2"/>
  <c r="AI148" i="2"/>
  <c r="AK148" i="2"/>
  <c r="BF148" i="2"/>
  <c r="BG148" i="2"/>
  <c r="BH148" i="2"/>
  <c r="J149" i="2"/>
  <c r="L149" i="2"/>
  <c r="N149" i="2"/>
  <c r="P149" i="2"/>
  <c r="R149" i="2"/>
  <c r="T149" i="2"/>
  <c r="V149" i="2"/>
  <c r="X149" i="2"/>
  <c r="AA149" i="2"/>
  <c r="AC149" i="2"/>
  <c r="AE149" i="2"/>
  <c r="AG149" i="2"/>
  <c r="AI149" i="2"/>
  <c r="AK149" i="2"/>
  <c r="BF149" i="2"/>
  <c r="BG149" i="2"/>
  <c r="BH149" i="2"/>
  <c r="J150" i="2"/>
  <c r="L150" i="2"/>
  <c r="N150" i="2"/>
  <c r="P150" i="2"/>
  <c r="R150" i="2"/>
  <c r="T150" i="2"/>
  <c r="V150" i="2"/>
  <c r="X150" i="2"/>
  <c r="AA150" i="2"/>
  <c r="AC150" i="2"/>
  <c r="AE150" i="2"/>
  <c r="AG150" i="2"/>
  <c r="AI150" i="2"/>
  <c r="AK150" i="2"/>
  <c r="BF150" i="2"/>
  <c r="BG150" i="2"/>
  <c r="BH150" i="2"/>
  <c r="J151" i="2"/>
  <c r="L151" i="2"/>
  <c r="N151" i="2"/>
  <c r="P151" i="2"/>
  <c r="R151" i="2"/>
  <c r="T151" i="2"/>
  <c r="V151" i="2"/>
  <c r="X151" i="2"/>
  <c r="AA151" i="2"/>
  <c r="AC151" i="2"/>
  <c r="AE151" i="2"/>
  <c r="AG151" i="2"/>
  <c r="AI151" i="2"/>
  <c r="AK151" i="2"/>
  <c r="BF151" i="2"/>
  <c r="BG151" i="2"/>
  <c r="BH151" i="2"/>
  <c r="J152" i="2"/>
  <c r="L152" i="2"/>
  <c r="N152" i="2"/>
  <c r="P152" i="2"/>
  <c r="R152" i="2"/>
  <c r="T152" i="2"/>
  <c r="V152" i="2"/>
  <c r="X152" i="2"/>
  <c r="AA152" i="2"/>
  <c r="AC152" i="2"/>
  <c r="AE152" i="2"/>
  <c r="AG152" i="2"/>
  <c r="AI152" i="2"/>
  <c r="AK152" i="2"/>
  <c r="BF152" i="2"/>
  <c r="BG152" i="2"/>
  <c r="BH152" i="2"/>
  <c r="J153" i="2"/>
  <c r="L153" i="2"/>
  <c r="N153" i="2"/>
  <c r="P153" i="2"/>
  <c r="R153" i="2"/>
  <c r="T153" i="2"/>
  <c r="V153" i="2"/>
  <c r="X153" i="2"/>
  <c r="AA153" i="2"/>
  <c r="AC153" i="2"/>
  <c r="AE153" i="2"/>
  <c r="AG153" i="2"/>
  <c r="AI153" i="2"/>
  <c r="AK153" i="2"/>
  <c r="BF153" i="2"/>
  <c r="BG153" i="2"/>
  <c r="BH153" i="2"/>
  <c r="J154" i="2"/>
  <c r="L154" i="2"/>
  <c r="N154" i="2"/>
  <c r="P154" i="2"/>
  <c r="R154" i="2"/>
  <c r="T154" i="2"/>
  <c r="V154" i="2"/>
  <c r="X154" i="2"/>
  <c r="AA154" i="2"/>
  <c r="AC154" i="2"/>
  <c r="AE154" i="2"/>
  <c r="AG154" i="2"/>
  <c r="AI154" i="2"/>
  <c r="AK154" i="2"/>
  <c r="BF154" i="2"/>
  <c r="BG154" i="2"/>
  <c r="BH154" i="2"/>
  <c r="J155" i="2"/>
  <c r="L155" i="2"/>
  <c r="N155" i="2"/>
  <c r="P155" i="2"/>
  <c r="R155" i="2"/>
  <c r="T155" i="2"/>
  <c r="V155" i="2"/>
  <c r="X155" i="2"/>
  <c r="AA155" i="2"/>
  <c r="AC155" i="2"/>
  <c r="AE155" i="2"/>
  <c r="AG155" i="2"/>
  <c r="AI155" i="2"/>
  <c r="AK155" i="2"/>
  <c r="AP155" i="2"/>
  <c r="AW155" i="2" s="1"/>
  <c r="BF155" i="2"/>
  <c r="BG155" i="2"/>
  <c r="BH155" i="2"/>
  <c r="J156" i="2"/>
  <c r="L156" i="2"/>
  <c r="N156" i="2"/>
  <c r="P156" i="2"/>
  <c r="R156" i="2"/>
  <c r="T156" i="2"/>
  <c r="V156" i="2"/>
  <c r="X156" i="2"/>
  <c r="AA156" i="2"/>
  <c r="AC156" i="2"/>
  <c r="AE156" i="2"/>
  <c r="AG156" i="2"/>
  <c r="AI156" i="2"/>
  <c r="AK156" i="2"/>
  <c r="BF156" i="2"/>
  <c r="BG156" i="2"/>
  <c r="BH156" i="2"/>
  <c r="J157" i="2"/>
  <c r="L157" i="2"/>
  <c r="N157" i="2"/>
  <c r="P157" i="2"/>
  <c r="R157" i="2"/>
  <c r="T157" i="2"/>
  <c r="V157" i="2"/>
  <c r="X157" i="2"/>
  <c r="AA157" i="2"/>
  <c r="AC157" i="2"/>
  <c r="AE157" i="2"/>
  <c r="AG157" i="2"/>
  <c r="AI157" i="2"/>
  <c r="AK157" i="2"/>
  <c r="BF157" i="2"/>
  <c r="BG157" i="2"/>
  <c r="BH157" i="2"/>
  <c r="J158" i="2"/>
  <c r="L158" i="2"/>
  <c r="N158" i="2"/>
  <c r="P158" i="2"/>
  <c r="R158" i="2"/>
  <c r="T158" i="2"/>
  <c r="V158" i="2"/>
  <c r="X158" i="2"/>
  <c r="AA158" i="2"/>
  <c r="AC158" i="2"/>
  <c r="AE158" i="2"/>
  <c r="AG158" i="2"/>
  <c r="AI158" i="2"/>
  <c r="AK158" i="2"/>
  <c r="BF158" i="2"/>
  <c r="BG158" i="2"/>
  <c r="BH158" i="2"/>
  <c r="J159" i="2"/>
  <c r="L159" i="2"/>
  <c r="N159" i="2"/>
  <c r="P159" i="2"/>
  <c r="R159" i="2"/>
  <c r="T159" i="2"/>
  <c r="V159" i="2"/>
  <c r="X159" i="2"/>
  <c r="AA159" i="2"/>
  <c r="AC159" i="2"/>
  <c r="AE159" i="2"/>
  <c r="AG159" i="2"/>
  <c r="AI159" i="2"/>
  <c r="AK159" i="2"/>
  <c r="BF159" i="2"/>
  <c r="BG159" i="2"/>
  <c r="BH159" i="2"/>
  <c r="J160" i="2"/>
  <c r="L160" i="2"/>
  <c r="N160" i="2"/>
  <c r="P160" i="2"/>
  <c r="R160" i="2"/>
  <c r="T160" i="2"/>
  <c r="V160" i="2"/>
  <c r="X160" i="2"/>
  <c r="AA160" i="2"/>
  <c r="AC160" i="2"/>
  <c r="AE160" i="2"/>
  <c r="AG160" i="2"/>
  <c r="AI160" i="2"/>
  <c r="AK160" i="2"/>
  <c r="BF160" i="2"/>
  <c r="BG160" i="2"/>
  <c r="BH160" i="2"/>
  <c r="J161" i="2"/>
  <c r="L161" i="2"/>
  <c r="N161" i="2"/>
  <c r="P161" i="2"/>
  <c r="R161" i="2"/>
  <c r="T161" i="2"/>
  <c r="V161" i="2"/>
  <c r="X161" i="2"/>
  <c r="AA161" i="2"/>
  <c r="AC161" i="2"/>
  <c r="AE161" i="2"/>
  <c r="AG161" i="2"/>
  <c r="AI161" i="2"/>
  <c r="AK161" i="2"/>
  <c r="BF161" i="2"/>
  <c r="BG161" i="2"/>
  <c r="BH161" i="2"/>
  <c r="J162" i="2"/>
  <c r="L162" i="2"/>
  <c r="N162" i="2"/>
  <c r="P162" i="2"/>
  <c r="R162" i="2"/>
  <c r="T162" i="2"/>
  <c r="V162" i="2"/>
  <c r="X162" i="2"/>
  <c r="AA162" i="2"/>
  <c r="AC162" i="2"/>
  <c r="AE162" i="2"/>
  <c r="AG162" i="2"/>
  <c r="AI162" i="2"/>
  <c r="AK162" i="2"/>
  <c r="BF162" i="2"/>
  <c r="BG162" i="2"/>
  <c r="BH162" i="2"/>
  <c r="J163" i="2"/>
  <c r="L163" i="2"/>
  <c r="N163" i="2"/>
  <c r="P163" i="2"/>
  <c r="R163" i="2"/>
  <c r="T163" i="2"/>
  <c r="V163" i="2"/>
  <c r="X163" i="2"/>
  <c r="AA163" i="2"/>
  <c r="AC163" i="2"/>
  <c r="AE163" i="2"/>
  <c r="AG163" i="2"/>
  <c r="AI163" i="2"/>
  <c r="AK163" i="2"/>
  <c r="BF163" i="2"/>
  <c r="BG163" i="2"/>
  <c r="BH163" i="2"/>
  <c r="J164" i="2"/>
  <c r="L164" i="2"/>
  <c r="N164" i="2"/>
  <c r="P164" i="2"/>
  <c r="R164" i="2"/>
  <c r="T164" i="2"/>
  <c r="V164" i="2"/>
  <c r="X164" i="2"/>
  <c r="AA164" i="2"/>
  <c r="AC164" i="2"/>
  <c r="AE164" i="2"/>
  <c r="AG164" i="2"/>
  <c r="AI164" i="2"/>
  <c r="AK164" i="2"/>
  <c r="BF164" i="2"/>
  <c r="BG164" i="2"/>
  <c r="BH164" i="2"/>
  <c r="J165" i="2"/>
  <c r="L165" i="2"/>
  <c r="N165" i="2"/>
  <c r="P165" i="2"/>
  <c r="R165" i="2"/>
  <c r="T165" i="2"/>
  <c r="V165" i="2"/>
  <c r="X165" i="2"/>
  <c r="AA165" i="2"/>
  <c r="AC165" i="2"/>
  <c r="AE165" i="2"/>
  <c r="AG165" i="2"/>
  <c r="AI165" i="2"/>
  <c r="AK165" i="2"/>
  <c r="BD165" i="2"/>
  <c r="BF165" i="2" s="1"/>
  <c r="BG165" i="2"/>
  <c r="BH165" i="2"/>
  <c r="D166" i="2"/>
  <c r="H166" i="2"/>
  <c r="I166" i="2"/>
  <c r="K166" i="2"/>
  <c r="M166" i="2"/>
  <c r="O166" i="2"/>
  <c r="Q166" i="2"/>
  <c r="S166" i="2"/>
  <c r="U166" i="2"/>
  <c r="W166" i="2"/>
  <c r="Y166" i="2"/>
  <c r="Z166" i="2"/>
  <c r="AB166" i="2"/>
  <c r="AD166" i="2"/>
  <c r="AF166" i="2"/>
  <c r="AH166" i="2"/>
  <c r="AJ166" i="2"/>
  <c r="AL166" i="2"/>
  <c r="AM166" i="2"/>
  <c r="AN166" i="2"/>
  <c r="AO166" i="2"/>
  <c r="AU166" i="2"/>
  <c r="AV166" i="2"/>
  <c r="AS174" i="2"/>
  <c r="AP151" i="2" l="1"/>
  <c r="AW151" i="2" s="1"/>
  <c r="BF132" i="2"/>
  <c r="AP72" i="2"/>
  <c r="AW72" i="2" s="1"/>
  <c r="AP68" i="2"/>
  <c r="AW68" i="2" s="1"/>
  <c r="AP46" i="2"/>
  <c r="AW46" i="2" s="1"/>
  <c r="AP44" i="2"/>
  <c r="AW44" i="2" s="1"/>
  <c r="AP40" i="2"/>
  <c r="AW40" i="2" s="1"/>
  <c r="AP30" i="2"/>
  <c r="AW30" i="2" s="1"/>
  <c r="AP28" i="2"/>
  <c r="AW28" i="2" s="1"/>
  <c r="AP24" i="2"/>
  <c r="AW24" i="2" s="1"/>
  <c r="BF10" i="2"/>
  <c r="AP159" i="2"/>
  <c r="AW159" i="2" s="1"/>
  <c r="AE166" i="2"/>
  <c r="AP80" i="2"/>
  <c r="AW80" i="2" s="1"/>
  <c r="AP66" i="2"/>
  <c r="AW66" i="2" s="1"/>
  <c r="AP56" i="2"/>
  <c r="AW56" i="2" s="1"/>
  <c r="AP163" i="2"/>
  <c r="AW163" i="2" s="1"/>
  <c r="AP147" i="2"/>
  <c r="AW147" i="2" s="1"/>
  <c r="AP139" i="2"/>
  <c r="AW139" i="2" s="1"/>
  <c r="AP135" i="2"/>
  <c r="AW135" i="2" s="1"/>
  <c r="AR166" i="2"/>
  <c r="AP127" i="2"/>
  <c r="AW127" i="2" s="1"/>
  <c r="AP76" i="2"/>
  <c r="AW76" i="2" s="1"/>
  <c r="AP74" i="2"/>
  <c r="AW74" i="2" s="1"/>
  <c r="AP64" i="2"/>
  <c r="AW64" i="2" s="1"/>
  <c r="AP60" i="2"/>
  <c r="AW60" i="2" s="1"/>
  <c r="AP58" i="2"/>
  <c r="AW58" i="2" s="1"/>
  <c r="AP54" i="2"/>
  <c r="AW54" i="2" s="1"/>
  <c r="AP52" i="2"/>
  <c r="AW52" i="2" s="1"/>
  <c r="AP48" i="2"/>
  <c r="AW48" i="2" s="1"/>
  <c r="AP38" i="2"/>
  <c r="AW38" i="2" s="1"/>
  <c r="AP36" i="2"/>
  <c r="AW36" i="2" s="1"/>
  <c r="AP32" i="2"/>
  <c r="AW32" i="2" s="1"/>
  <c r="AP22" i="2"/>
  <c r="AW22" i="2" s="1"/>
  <c r="AP20" i="2"/>
  <c r="AW20" i="2" s="1"/>
  <c r="AP13" i="2"/>
  <c r="AW13" i="2" s="1"/>
  <c r="BA11" i="2"/>
  <c r="AP141" i="2"/>
  <c r="AW141" i="2" s="1"/>
  <c r="AP140" i="2"/>
  <c r="AW140" i="2" s="1"/>
  <c r="AP138" i="2"/>
  <c r="AW138" i="2" s="1"/>
  <c r="AW132" i="2"/>
  <c r="AP129" i="2"/>
  <c r="AW129" i="2" s="1"/>
  <c r="AP128" i="2"/>
  <c r="AW128" i="2" s="1"/>
  <c r="AP126" i="2"/>
  <c r="AW126" i="2" s="1"/>
  <c r="AP124" i="2"/>
  <c r="AW124" i="2" s="1"/>
  <c r="AP122" i="2"/>
  <c r="AW122" i="2" s="1"/>
  <c r="AP120" i="2"/>
  <c r="AW120" i="2" s="1"/>
  <c r="AP118" i="2"/>
  <c r="AW118" i="2" s="1"/>
  <c r="AP116" i="2"/>
  <c r="AW116" i="2" s="1"/>
  <c r="AP114" i="2"/>
  <c r="AW114" i="2" s="1"/>
  <c r="AP112" i="2"/>
  <c r="AW112" i="2" s="1"/>
  <c r="AP110" i="2"/>
  <c r="AW110" i="2" s="1"/>
  <c r="AP108" i="2"/>
  <c r="AW108" i="2" s="1"/>
  <c r="AP106" i="2"/>
  <c r="AW106" i="2" s="1"/>
  <c r="AP79" i="2"/>
  <c r="AW79" i="2" s="1"/>
  <c r="AP71" i="2"/>
  <c r="AW71" i="2" s="1"/>
  <c r="AP63" i="2"/>
  <c r="AW63" i="2" s="1"/>
  <c r="AP55" i="2"/>
  <c r="AW55" i="2" s="1"/>
  <c r="AP47" i="2"/>
  <c r="AW47" i="2" s="1"/>
  <c r="AP39" i="2"/>
  <c r="AW39" i="2" s="1"/>
  <c r="AP31" i="2"/>
  <c r="AW31" i="2" s="1"/>
  <c r="AP23" i="2"/>
  <c r="AW23" i="2" s="1"/>
  <c r="AP16" i="2"/>
  <c r="AW16" i="2" s="1"/>
  <c r="X166" i="2"/>
  <c r="P166" i="2"/>
  <c r="AP152" i="2"/>
  <c r="AW152" i="2" s="1"/>
  <c r="AP137" i="2"/>
  <c r="AW137" i="2" s="1"/>
  <c r="AP136" i="2"/>
  <c r="AW136" i="2" s="1"/>
  <c r="AP134" i="2"/>
  <c r="AW134" i="2" s="1"/>
  <c r="BA130" i="2"/>
  <c r="AP105" i="2"/>
  <c r="AW105" i="2" s="1"/>
  <c r="AP103" i="2"/>
  <c r="AW103" i="2" s="1"/>
  <c r="AP101" i="2"/>
  <c r="AW101" i="2" s="1"/>
  <c r="AP99" i="2"/>
  <c r="AW99" i="2" s="1"/>
  <c r="AP82" i="2"/>
  <c r="AW82" i="2" s="1"/>
  <c r="AP81" i="2"/>
  <c r="AW81" i="2" s="1"/>
  <c r="AP73" i="2"/>
  <c r="AW73" i="2" s="1"/>
  <c r="AP65" i="2"/>
  <c r="AW65" i="2" s="1"/>
  <c r="AP57" i="2"/>
  <c r="AW57" i="2" s="1"/>
  <c r="AP49" i="2"/>
  <c r="AW49" i="2" s="1"/>
  <c r="AP41" i="2"/>
  <c r="AW41" i="2" s="1"/>
  <c r="AP33" i="2"/>
  <c r="AW33" i="2" s="1"/>
  <c r="AP25" i="2"/>
  <c r="AW25" i="2" s="1"/>
  <c r="BA10" i="2"/>
  <c r="AP160" i="2"/>
  <c r="AW160" i="2" s="1"/>
  <c r="AI166" i="2"/>
  <c r="AA166" i="2"/>
  <c r="AP148" i="2"/>
  <c r="AW148" i="2" s="1"/>
  <c r="AP146" i="2"/>
  <c r="AW146" i="2" s="1"/>
  <c r="AP133" i="2"/>
  <c r="AW133" i="2" s="1"/>
  <c r="AG166" i="2"/>
  <c r="AP125" i="2"/>
  <c r="AW125" i="2" s="1"/>
  <c r="AP123" i="2"/>
  <c r="AW123" i="2" s="1"/>
  <c r="AP121" i="2"/>
  <c r="AW121" i="2" s="1"/>
  <c r="AP119" i="2"/>
  <c r="AW119" i="2" s="1"/>
  <c r="AP117" i="2"/>
  <c r="AW117" i="2" s="1"/>
  <c r="AP115" i="2"/>
  <c r="AW115" i="2" s="1"/>
  <c r="AP113" i="2"/>
  <c r="AW113" i="2" s="1"/>
  <c r="AP111" i="2"/>
  <c r="AW111" i="2" s="1"/>
  <c r="AP109" i="2"/>
  <c r="AW109" i="2" s="1"/>
  <c r="AP107" i="2"/>
  <c r="AW107" i="2" s="1"/>
  <c r="AP75" i="2"/>
  <c r="AW75" i="2" s="1"/>
  <c r="AP67" i="2"/>
  <c r="AW67" i="2" s="1"/>
  <c r="AP59" i="2"/>
  <c r="AW59" i="2" s="1"/>
  <c r="AP51" i="2"/>
  <c r="AW51" i="2" s="1"/>
  <c r="AP43" i="2"/>
  <c r="AW43" i="2" s="1"/>
  <c r="AP35" i="2"/>
  <c r="AW35" i="2" s="1"/>
  <c r="AP27" i="2"/>
  <c r="AW27" i="2" s="1"/>
  <c r="AP19" i="2"/>
  <c r="AW19" i="2" s="1"/>
  <c r="AP145" i="2"/>
  <c r="AW145" i="2" s="1"/>
  <c r="AP144" i="2"/>
  <c r="AW144" i="2" s="1"/>
  <c r="AP142" i="2"/>
  <c r="AW142" i="2" s="1"/>
  <c r="BA132" i="2"/>
  <c r="AP131" i="2"/>
  <c r="AW131" i="2" s="1"/>
  <c r="BF130" i="2"/>
  <c r="AS166" i="2"/>
  <c r="AP130" i="2"/>
  <c r="AW130" i="2" s="1"/>
  <c r="AP104" i="2"/>
  <c r="AW104" i="2" s="1"/>
  <c r="AP102" i="2"/>
  <c r="AW102" i="2" s="1"/>
  <c r="AP100" i="2"/>
  <c r="AW100" i="2" s="1"/>
  <c r="AP98" i="2"/>
  <c r="AW98" i="2" s="1"/>
  <c r="AP77" i="2"/>
  <c r="AW77" i="2" s="1"/>
  <c r="AP69" i="2"/>
  <c r="AW69" i="2" s="1"/>
  <c r="AP61" i="2"/>
  <c r="AW61" i="2" s="1"/>
  <c r="AP53" i="2"/>
  <c r="AW53" i="2" s="1"/>
  <c r="AP45" i="2"/>
  <c r="AW45" i="2" s="1"/>
  <c r="AP37" i="2"/>
  <c r="AW37" i="2" s="1"/>
  <c r="AP29" i="2"/>
  <c r="AW29" i="2" s="1"/>
  <c r="AP21" i="2"/>
  <c r="AW21" i="2" s="1"/>
  <c r="AP161" i="2"/>
  <c r="AW161" i="2" s="1"/>
  <c r="AP153" i="2"/>
  <c r="AW153" i="2" s="1"/>
  <c r="AP158" i="2"/>
  <c r="AW158" i="2" s="1"/>
  <c r="AP150" i="2"/>
  <c r="AW150" i="2" s="1"/>
  <c r="AC166" i="2"/>
  <c r="R166" i="2"/>
  <c r="J166" i="2"/>
  <c r="V166" i="2"/>
  <c r="N166" i="2"/>
  <c r="AP165" i="2"/>
  <c r="AW165" i="2" s="1"/>
  <c r="AP157" i="2"/>
  <c r="AW157" i="2" s="1"/>
  <c r="AP149" i="2"/>
  <c r="AW149" i="2" s="1"/>
  <c r="T166" i="2"/>
  <c r="L166" i="2"/>
  <c r="AP164" i="2"/>
  <c r="AW164" i="2" s="1"/>
  <c r="AP162" i="2"/>
  <c r="AW162" i="2" s="1"/>
  <c r="AP156" i="2"/>
  <c r="AW156" i="2" s="1"/>
  <c r="AP154" i="2"/>
  <c r="AW154" i="2" s="1"/>
  <c r="AK166" i="2"/>
  <c r="AP95" i="2"/>
  <c r="AW95" i="2" s="1"/>
  <c r="AP91" i="2"/>
  <c r="AW91" i="2" s="1"/>
  <c r="AP87" i="2"/>
  <c r="AW87" i="2" s="1"/>
  <c r="AP83" i="2"/>
  <c r="AW83" i="2" s="1"/>
  <c r="AP14" i="2"/>
  <c r="AW14" i="2" s="1"/>
  <c r="AP96" i="2"/>
  <c r="AW96" i="2" s="1"/>
  <c r="AP92" i="2"/>
  <c r="AW92" i="2" s="1"/>
  <c r="AP88" i="2"/>
  <c r="AW88" i="2" s="1"/>
  <c r="AP84" i="2"/>
  <c r="AW84" i="2" s="1"/>
  <c r="AP17" i="2"/>
  <c r="AW17" i="2" s="1"/>
  <c r="AP97" i="2"/>
  <c r="AW97" i="2" s="1"/>
  <c r="AP93" i="2"/>
  <c r="AW93" i="2" s="1"/>
  <c r="AP89" i="2"/>
  <c r="AW89" i="2" s="1"/>
  <c r="AP85" i="2"/>
  <c r="AW85" i="2" s="1"/>
  <c r="AP12" i="2"/>
  <c r="AW12" i="2" s="1"/>
  <c r="AP10" i="2"/>
  <c r="AP94" i="2"/>
  <c r="AW94" i="2" s="1"/>
  <c r="AP90" i="2"/>
  <c r="AW90" i="2" s="1"/>
  <c r="AP86" i="2"/>
  <c r="AW86" i="2" s="1"/>
  <c r="AP11" i="2"/>
  <c r="AW11" i="2" s="1"/>
  <c r="AV19" i="1"/>
  <c r="AU19" i="1"/>
  <c r="AO19" i="1"/>
  <c r="AN19" i="1"/>
  <c r="AM19" i="1"/>
  <c r="AL19" i="1"/>
  <c r="AJ19" i="1"/>
  <c r="AH19" i="1"/>
  <c r="AF19" i="1"/>
  <c r="AD19" i="1"/>
  <c r="AB19" i="1"/>
  <c r="Z19" i="1"/>
  <c r="Y19" i="1"/>
  <c r="W19" i="1"/>
  <c r="U19" i="1"/>
  <c r="S19" i="1"/>
  <c r="Q19" i="1"/>
  <c r="O19" i="1"/>
  <c r="M19" i="1"/>
  <c r="K19" i="1"/>
  <c r="I19" i="1"/>
  <c r="H19" i="1"/>
  <c r="D19" i="1"/>
  <c r="AT18" i="1"/>
  <c r="AS18" i="1"/>
  <c r="AK18" i="1"/>
  <c r="AI18" i="1"/>
  <c r="AG18" i="1"/>
  <c r="AE18" i="1"/>
  <c r="AC18" i="1"/>
  <c r="AA18" i="1"/>
  <c r="X18" i="1"/>
  <c r="V18" i="1"/>
  <c r="T18" i="1"/>
  <c r="R18" i="1"/>
  <c r="P18" i="1"/>
  <c r="N18" i="1"/>
  <c r="L18" i="1"/>
  <c r="J18" i="1"/>
  <c r="AT17" i="1"/>
  <c r="AS17" i="1"/>
  <c r="AK17" i="1"/>
  <c r="AI17" i="1"/>
  <c r="AG17" i="1"/>
  <c r="AE17" i="1"/>
  <c r="AC17" i="1"/>
  <c r="AA17" i="1"/>
  <c r="X17" i="1"/>
  <c r="V17" i="1"/>
  <c r="T17" i="1"/>
  <c r="R17" i="1"/>
  <c r="P17" i="1"/>
  <c r="N17" i="1"/>
  <c r="L17" i="1"/>
  <c r="J17" i="1"/>
  <c r="AT16" i="1"/>
  <c r="AS16" i="1"/>
  <c r="AK16" i="1"/>
  <c r="AI16" i="1"/>
  <c r="AG16" i="1"/>
  <c r="AE16" i="1"/>
  <c r="AC16" i="1"/>
  <c r="AA16" i="1"/>
  <c r="X16" i="1"/>
  <c r="V16" i="1"/>
  <c r="T16" i="1"/>
  <c r="R16" i="1"/>
  <c r="P16" i="1"/>
  <c r="N16" i="1"/>
  <c r="L16" i="1"/>
  <c r="J16" i="1"/>
  <c r="AK15" i="1"/>
  <c r="AI15" i="1"/>
  <c r="AG15" i="1"/>
  <c r="AE15" i="1"/>
  <c r="AC15" i="1"/>
  <c r="AA15" i="1"/>
  <c r="X15" i="1"/>
  <c r="V15" i="1"/>
  <c r="T15" i="1"/>
  <c r="R15" i="1"/>
  <c r="P15" i="1"/>
  <c r="N15" i="1"/>
  <c r="L15" i="1"/>
  <c r="J15" i="1"/>
  <c r="AT14" i="1"/>
  <c r="AS14" i="1"/>
  <c r="AR14" i="1"/>
  <c r="AQ14" i="1"/>
  <c r="AK14" i="1"/>
  <c r="AI14" i="1"/>
  <c r="AG14" i="1"/>
  <c r="AE14" i="1"/>
  <c r="AC14" i="1"/>
  <c r="AA14" i="1"/>
  <c r="X14" i="1"/>
  <c r="V14" i="1"/>
  <c r="T14" i="1"/>
  <c r="R14" i="1"/>
  <c r="P14" i="1"/>
  <c r="N14" i="1"/>
  <c r="L14" i="1"/>
  <c r="J14" i="1"/>
  <c r="AT13" i="1"/>
  <c r="AS13" i="1"/>
  <c r="AR13" i="1"/>
  <c r="AQ13" i="1"/>
  <c r="AK13" i="1"/>
  <c r="AI13" i="1"/>
  <c r="AG13" i="1"/>
  <c r="AE13" i="1"/>
  <c r="AC13" i="1"/>
  <c r="AA13" i="1"/>
  <c r="X13" i="1"/>
  <c r="V13" i="1"/>
  <c r="T13" i="1"/>
  <c r="R13" i="1"/>
  <c r="P13" i="1"/>
  <c r="N13" i="1"/>
  <c r="L13" i="1"/>
  <c r="J13" i="1"/>
  <c r="AT12" i="1"/>
  <c r="AS12" i="1"/>
  <c r="AR12" i="1"/>
  <c r="AQ12" i="1"/>
  <c r="AK12" i="1"/>
  <c r="AI12" i="1"/>
  <c r="AG12" i="1"/>
  <c r="AE12" i="1"/>
  <c r="AC12" i="1"/>
  <c r="AA12" i="1"/>
  <c r="X12" i="1"/>
  <c r="V12" i="1"/>
  <c r="T12" i="1"/>
  <c r="R12" i="1"/>
  <c r="P12" i="1"/>
  <c r="N12" i="1"/>
  <c r="L12" i="1"/>
  <c r="J12" i="1"/>
  <c r="AT11" i="1"/>
  <c r="AS11" i="1"/>
  <c r="AR11" i="1"/>
  <c r="AQ11" i="1"/>
  <c r="AQ19" i="1" s="1"/>
  <c r="AK11" i="1"/>
  <c r="AI11" i="1"/>
  <c r="AG11" i="1"/>
  <c r="AE11" i="1"/>
  <c r="AC11" i="1"/>
  <c r="AA11" i="1"/>
  <c r="X11" i="1"/>
  <c r="V11" i="1"/>
  <c r="T11" i="1"/>
  <c r="R11" i="1"/>
  <c r="P11" i="1"/>
  <c r="N11" i="1"/>
  <c r="L11" i="1"/>
  <c r="J11" i="1"/>
  <c r="AT10" i="1"/>
  <c r="AS10" i="1"/>
  <c r="AS19" i="1" s="1"/>
  <c r="AR10" i="1"/>
  <c r="AR19" i="1" s="1"/>
  <c r="AQ10" i="1"/>
  <c r="AK10" i="1"/>
  <c r="AI10" i="1"/>
  <c r="AI19" i="1" s="1"/>
  <c r="AG10" i="1"/>
  <c r="AG19" i="1" s="1"/>
  <c r="AE10" i="1"/>
  <c r="AC10" i="1"/>
  <c r="AC19" i="1" s="1"/>
  <c r="AA10" i="1"/>
  <c r="AA19" i="1" s="1"/>
  <c r="X10" i="1"/>
  <c r="X19" i="1" s="1"/>
  <c r="V10" i="1"/>
  <c r="T10" i="1"/>
  <c r="R10" i="1"/>
  <c r="R19" i="1" s="1"/>
  <c r="P10" i="1"/>
  <c r="P19" i="1" s="1"/>
  <c r="N10" i="1"/>
  <c r="L10" i="1"/>
  <c r="J10" i="1"/>
  <c r="J19" i="1" s="1"/>
  <c r="AK19" i="1" l="1"/>
  <c r="AP166" i="2"/>
  <c r="AW10" i="2"/>
  <c r="AW166" i="2" s="1"/>
  <c r="AP13" i="1"/>
  <c r="AW13" i="1" s="1"/>
  <c r="AP15" i="1"/>
  <c r="AW15" i="1" s="1"/>
  <c r="AP17" i="1"/>
  <c r="AW17" i="1" s="1"/>
  <c r="L19" i="1"/>
  <c r="T19" i="1"/>
  <c r="AT19" i="1"/>
  <c r="AP11" i="1"/>
  <c r="AW11" i="1" s="1"/>
  <c r="N19" i="1"/>
  <c r="V19" i="1"/>
  <c r="AE19" i="1"/>
  <c r="AP12" i="1"/>
  <c r="AW12" i="1" s="1"/>
  <c r="AP14" i="1"/>
  <c r="AW14" i="1" s="1"/>
  <c r="AP16" i="1"/>
  <c r="AW16" i="1" s="1"/>
  <c r="AP18" i="1"/>
  <c r="AW18" i="1" s="1"/>
  <c r="AP10" i="1"/>
  <c r="AP19" i="1" l="1"/>
  <c r="AW10" i="1"/>
  <c r="AW19" i="1" s="1"/>
</calcChain>
</file>

<file path=xl/comments1.xml><?xml version="1.0" encoding="utf-8"?>
<comments xmlns="http://schemas.openxmlformats.org/spreadsheetml/2006/main">
  <authors>
    <author>thanhngan</author>
  </authors>
  <commentList>
    <comment ref="H119" authorId="0" shapeId="0">
      <text>
        <r>
          <rPr>
            <b/>
            <sz val="9"/>
            <color indexed="81"/>
            <rFont val="Tahoma"/>
            <family val="2"/>
          </rPr>
          <t>thanhngan:</t>
        </r>
        <r>
          <rPr>
            <sz val="9"/>
            <color indexed="81"/>
            <rFont val="Tahoma"/>
            <family val="2"/>
          </rPr>
          <t xml:space="preserve">
2.360.000
THUY SUA 08/01/2013
</t>
        </r>
      </text>
    </comment>
    <comment ref="H121" authorId="0" shapeId="0">
      <text>
        <r>
          <rPr>
            <b/>
            <sz val="9"/>
            <color indexed="81"/>
            <rFont val="Tahoma"/>
            <family val="2"/>
          </rPr>
          <t>thanhngan:</t>
        </r>
        <r>
          <rPr>
            <sz val="9"/>
            <color indexed="81"/>
            <rFont val="Tahoma"/>
            <family val="2"/>
          </rPr>
          <t xml:space="preserve">
2.360.000
THUY SUA 08/01/2013
</t>
        </r>
      </text>
    </comment>
  </commentList>
</comments>
</file>

<file path=xl/sharedStrings.xml><?xml version="1.0" encoding="utf-8"?>
<sst xmlns="http://schemas.openxmlformats.org/spreadsheetml/2006/main" count="1309" uniqueCount="698">
  <si>
    <t>MAIN OFFICE</t>
  </si>
  <si>
    <t>BẢNG LƯƠNG NHÂN VIÊN (CALCULATION SALARY OF OFFICE STAFF)</t>
  </si>
  <si>
    <t>DECEMBER .2012-PAYMENT BY BANK</t>
  </si>
  <si>
    <t>STT</t>
  </si>
  <si>
    <t>HOÏ VAØ TEÂN</t>
  </si>
  <si>
    <t>Số CMND</t>
  </si>
  <si>
    <t>Bộ Phận</t>
  </si>
  <si>
    <t>Mã Số</t>
  </si>
  <si>
    <t>CHÖÙC VUÏ</t>
  </si>
  <si>
    <t>NGÀY VÀO LÀM</t>
  </si>
  <si>
    <t>Mức lương cơ bản ký hợp đồng</t>
  </si>
  <si>
    <t>Giờ
Coâng</t>
  </si>
  <si>
    <t>Lương giờ công-có hợp đồng</t>
  </si>
  <si>
    <t>Nghỉ Phép Năm</t>
  </si>
  <si>
    <t>Lương nghỉ PN</t>
  </si>
  <si>
    <t xml:space="preserve">Nghỉ Lễ,Tết </t>
  </si>
  <si>
    <t xml:space="preserve">Lương nghỉ Lễ,Tết </t>
  </si>
  <si>
    <t>(16h30'-20h30')PM</t>
  </si>
  <si>
    <t>Lương T/C</t>
  </si>
  <si>
    <t>TC/ñeâm</t>
  </si>
  <si>
    <t>Löông T/C  ñeâm</t>
  </si>
  <si>
    <t>chuû nhaäât</t>
  </si>
  <si>
    <t>Löông T/C  CN</t>
  </si>
  <si>
    <t>Traùch 
Nhieäm</t>
  </si>
  <si>
    <t>Lương Traùch 
Nhieäm</t>
  </si>
  <si>
    <t>Chuyên môn</t>
  </si>
  <si>
    <t>Lương Chuyên môn</t>
  </si>
  <si>
    <t>Mức lương cơ bản thử việc</t>
  </si>
  <si>
    <t>Lương giờ công-mức thử việc</t>
  </si>
  <si>
    <t>Chuyeân
 caàn</t>
  </si>
  <si>
    <t>TC Nhà ở</t>
  </si>
  <si>
    <t>PC đi lại</t>
  </si>
  <si>
    <t>TC độc hại</t>
  </si>
  <si>
    <t>Toång 
Thu Nhaäp</t>
  </si>
  <si>
    <t>BHXH
 CTY
20%</t>
  </si>
  <si>
    <t>BHXH
 CN
8.5%</t>
  </si>
  <si>
    <t>BHTN 
CTY
1%</t>
  </si>
  <si>
    <t>BHTN 
 CN
1%</t>
  </si>
  <si>
    <t>KPCÑ
10000</t>
  </si>
  <si>
    <t>Thueá 
TN</t>
  </si>
  <si>
    <t>Thöïc Nhaän</t>
  </si>
  <si>
    <t>Kyù Nhaän</t>
  </si>
  <si>
    <t>Information (THÔNG TIN)</t>
  </si>
  <si>
    <t>Contracted (MỨC KÝ HỢP ĐỒNG)</t>
  </si>
  <si>
    <t>Probationary (MỨC THỬ VIỆC)</t>
  </si>
  <si>
    <t>Allowance (CÁC TRỢ CẤP)</t>
  </si>
  <si>
    <t>Deducted (CÁC KHOẢN GIẢM TRỪ)</t>
  </si>
  <si>
    <t>No</t>
  </si>
  <si>
    <t>Full Name</t>
  </si>
  <si>
    <t>ID card number</t>
  </si>
  <si>
    <t>Section</t>
  </si>
  <si>
    <t>Position</t>
  </si>
  <si>
    <t>Started day</t>
  </si>
  <si>
    <t xml:space="preserve">Contracted Basic Salary </t>
  </si>
  <si>
    <t>Working
 Hours</t>
  </si>
  <si>
    <t>Working Hours -
Salary Contracted</t>
  </si>
  <si>
    <t>Annual 
Leave</t>
  </si>
  <si>
    <t>Annual 
Leave Hours Salary</t>
  </si>
  <si>
    <t>Holi
day Hours</t>
  </si>
  <si>
    <t>Holi
day Hours Salary</t>
  </si>
  <si>
    <t>Ovetime
 PM</t>
  </si>
  <si>
    <t>Overtime PM Salary</t>
  </si>
  <si>
    <t xml:space="preserve">Night
</t>
  </si>
  <si>
    <t>Ovetime Night Salary</t>
  </si>
  <si>
    <t>Sunday</t>
  </si>
  <si>
    <t>Ovetime Sunday Salary</t>
  </si>
  <si>
    <t>Respon-
sibility</t>
  </si>
  <si>
    <t>Respon
sibility salary</t>
  </si>
  <si>
    <t>Work skill</t>
  </si>
  <si>
    <t>Work skill salary</t>
  </si>
  <si>
    <r>
      <rPr>
        <i/>
        <u val="singleAccounting"/>
        <sz val="10"/>
        <rFont val="VNI-Times"/>
      </rPr>
      <t xml:space="preserve">Probationary </t>
    </r>
    <r>
      <rPr>
        <i/>
        <sz val="10"/>
        <rFont val="VNI-Times"/>
      </rPr>
      <t>basic salary</t>
    </r>
  </si>
  <si>
    <t xml:space="preserve">Working Hours -
Salary </t>
  </si>
  <si>
    <t xml:space="preserve"> -Holi
day Hours</t>
  </si>
  <si>
    <t>Attendance</t>
  </si>
  <si>
    <t>Housing</t>
  </si>
  <si>
    <t>Transport</t>
  </si>
  <si>
    <t>Harmful</t>
  </si>
  <si>
    <t>Total 
Earnings</t>
  </si>
  <si>
    <t>Social Insurance
by Co</t>
  </si>
  <si>
    <t>Social Insurance
by Worker</t>
  </si>
  <si>
    <t>Un-em
ployment-Insurance by Co</t>
  </si>
  <si>
    <t>Un-em
ployment-Insurance by worker</t>
  </si>
  <si>
    <t>Union's 
fees
10,000</t>
  </si>
  <si>
    <t>In come
 Tax</t>
  </si>
  <si>
    <t>Cash</t>
  </si>
  <si>
    <t>Signature</t>
  </si>
  <si>
    <t>2a</t>
  </si>
  <si>
    <t>2b</t>
  </si>
  <si>
    <t>7a</t>
  </si>
  <si>
    <t>8a</t>
  </si>
  <si>
    <t>9a=7a/26/8*8a</t>
  </si>
  <si>
    <t>11=7/26/8*10</t>
  </si>
  <si>
    <t>12a</t>
  </si>
  <si>
    <t>13=7/26/8*12a</t>
  </si>
  <si>
    <t>14a</t>
  </si>
  <si>
    <t>15a=7/26/8*14a*1.5</t>
  </si>
  <si>
    <t>16a</t>
  </si>
  <si>
    <t>17a=7/26/8*16a*1.95</t>
  </si>
  <si>
    <t>18a</t>
  </si>
  <si>
    <t>19a=9/26/8*18a*2</t>
  </si>
  <si>
    <t>20a</t>
  </si>
  <si>
    <t>21a=20/26/8*(8a+10+12)</t>
  </si>
  <si>
    <t>20c</t>
  </si>
  <si>
    <t>21c=20/26/8*(8a+10+12a)</t>
  </si>
  <si>
    <t>7b</t>
  </si>
  <si>
    <t>8b</t>
  </si>
  <si>
    <t>9b=7b/26/8*8b</t>
  </si>
  <si>
    <t>12b</t>
  </si>
  <si>
    <t>13b=7/26/8*12b</t>
  </si>
  <si>
    <t>14b</t>
  </si>
  <si>
    <t>15a=7/26/8*14b*1.5</t>
  </si>
  <si>
    <t>16b</t>
  </si>
  <si>
    <t>17b=7/26/8*16b*1.95</t>
  </si>
  <si>
    <t>18b</t>
  </si>
  <si>
    <t>19b=9/26/8*18b*2</t>
  </si>
  <si>
    <t>20b</t>
  </si>
  <si>
    <t>21b=20/26/8*(8b+12b)</t>
  </si>
  <si>
    <t>22=110.000/26*8</t>
  </si>
  <si>
    <t>23=200.000/26/8*(8+10+12)</t>
  </si>
  <si>
    <t>24=150.000/26*(8+10+12)</t>
  </si>
  <si>
    <t>25=50.000/26/8*(8+10+12)</t>
  </si>
  <si>
    <t>26=9a+9b+11+13+15+17+19+21+22+23+24+25</t>
  </si>
  <si>
    <t>27=7*20%</t>
  </si>
  <si>
    <t>28=7*8.5%</t>
  </si>
  <si>
    <t>29=7*1%</t>
  </si>
  <si>
    <t>30=7*%</t>
  </si>
  <si>
    <t>33=26-28-30-31-32</t>
  </si>
  <si>
    <t>Account number</t>
  </si>
  <si>
    <t>VÕ ANH THƯ</t>
  </si>
  <si>
    <t>301347152</t>
  </si>
  <si>
    <t>Kế Toán</t>
  </si>
  <si>
    <t>A0002</t>
  </si>
  <si>
    <t xml:space="preserve">Nhân viên </t>
  </si>
  <si>
    <t>24/09/2012</t>
  </si>
  <si>
    <t>TẠ THỊ NGỌC SƯƠNG</t>
  </si>
  <si>
    <t>301297944</t>
  </si>
  <si>
    <t>Tổ chức</t>
  </si>
  <si>
    <t>A0005</t>
  </si>
  <si>
    <t>Nhân viên</t>
  </si>
  <si>
    <t>11/10/2012</t>
  </si>
  <si>
    <t>NGUYỄN THỊ LOAN</t>
  </si>
  <si>
    <t>Tạp vụ</t>
  </si>
  <si>
    <t>A0007</t>
  </si>
  <si>
    <t>12/10/2012</t>
  </si>
  <si>
    <t>NGUYỄN THỊ GÁI</t>
  </si>
  <si>
    <t>A0006</t>
  </si>
  <si>
    <t>NGUYỄN THỊ KIM TRUYỀN</t>
  </si>
  <si>
    <t>301261968</t>
  </si>
  <si>
    <t>A0009</t>
  </si>
  <si>
    <t>01/11/2012</t>
  </si>
  <si>
    <t>PHAN VĂN DŨNG</t>
  </si>
  <si>
    <t>300780500</t>
  </si>
  <si>
    <t>cây kiểng</t>
  </si>
  <si>
    <t>A0010</t>
  </si>
  <si>
    <t>15/11/2012</t>
  </si>
  <si>
    <t>HỒ THỊ TÝ</t>
  </si>
  <si>
    <t>301560694</t>
  </si>
  <si>
    <t>A0017</t>
  </si>
  <si>
    <t>04/12/2012</t>
  </si>
  <si>
    <t>NGUYỄN ANH TUẤN</t>
  </si>
  <si>
    <t>A0016</t>
  </si>
  <si>
    <t>01/12/2012</t>
  </si>
  <si>
    <t>GỊP A TÀI</t>
  </si>
  <si>
    <t>270792884</t>
  </si>
  <si>
    <t>A0018</t>
  </si>
  <si>
    <t>TOÅNG COÄNG :</t>
  </si>
  <si>
    <t>GIÁM ĐỐC</t>
  </si>
  <si>
    <t>GIÁM ĐỐC TÀI CHÍNH</t>
  </si>
  <si>
    <t>NGÖÔØI LAÄP BIEÅU</t>
  </si>
  <si>
    <t>(Director)</t>
  </si>
  <si>
    <t>(Finance Director)</t>
  </si>
  <si>
    <t>(Report by)</t>
  </si>
  <si>
    <t>HUỲNH THỊ THANH NGÂN</t>
  </si>
  <si>
    <t>Emp No.</t>
  </si>
  <si>
    <t>27/11/2012</t>
  </si>
  <si>
    <t>Thợ may</t>
  </si>
  <si>
    <t>S0157</t>
  </si>
  <si>
    <t>Tổ 4</t>
  </si>
  <si>
    <t>301143977</t>
  </si>
  <si>
    <t>NGUYỄN THỊ THÚY</t>
  </si>
  <si>
    <t>28/12/2012</t>
  </si>
  <si>
    <t>S0207</t>
  </si>
  <si>
    <t>Tổ 3</t>
  </si>
  <si>
    <t>301255679</t>
  </si>
  <si>
    <t>NGUYỄN THỊ HỒNG THẮM</t>
  </si>
  <si>
    <t>26/12/2012</t>
  </si>
  <si>
    <t>S0205</t>
  </si>
  <si>
    <t>300944827</t>
  </si>
  <si>
    <t>PHAN THỊ LIÊN</t>
  </si>
  <si>
    <t>25/12/2012</t>
  </si>
  <si>
    <t>S0204</t>
  </si>
  <si>
    <t>301506917</t>
  </si>
  <si>
    <t>NGUYỄN THỊ ÁNH LINH</t>
  </si>
  <si>
    <t>S0203</t>
  </si>
  <si>
    <t>301557868</t>
  </si>
  <si>
    <t>NGUYỄN THỊ KIỀU HƯƠNG</t>
  </si>
  <si>
    <t>24/12/2012</t>
  </si>
  <si>
    <t>Tổ Trưởng</t>
  </si>
  <si>
    <t>S0202</t>
  </si>
  <si>
    <t>300947600</t>
  </si>
  <si>
    <t>HUỲNH THỊ TUYỀN</t>
  </si>
  <si>
    <t>19/12/2012</t>
  </si>
  <si>
    <t>S0201</t>
  </si>
  <si>
    <t>Tổ 1</t>
  </si>
  <si>
    <t>291106915</t>
  </si>
  <si>
    <t>VÕ THỊ NGỌC MAI</t>
  </si>
  <si>
    <t>S0200</t>
  </si>
  <si>
    <t>301236804</t>
  </si>
  <si>
    <t>NGUYỄN THỊ LỘM</t>
  </si>
  <si>
    <t>S0198</t>
  </si>
  <si>
    <t>Tổ 2</t>
  </si>
  <si>
    <t>301611075</t>
  </si>
  <si>
    <t>VĂN THỊ NGỌC HẰNG</t>
  </si>
  <si>
    <t>17/12/2012</t>
  </si>
  <si>
    <t>S0197</t>
  </si>
  <si>
    <t>301098166</t>
  </si>
  <si>
    <t>S0195</t>
  </si>
  <si>
    <t>301347126</t>
  </si>
  <si>
    <t>MAI YẾN NHI</t>
  </si>
  <si>
    <t>S0194</t>
  </si>
  <si>
    <t>301347544</t>
  </si>
  <si>
    <t>ĐỖ THỊ MỌI</t>
  </si>
  <si>
    <t>14/12/2012</t>
  </si>
  <si>
    <t>S0193</t>
  </si>
  <si>
    <t>300884877</t>
  </si>
  <si>
    <t>VÕ THỊ DIỄM TRANG</t>
  </si>
  <si>
    <t>12/12/2012</t>
  </si>
  <si>
    <t>S0192</t>
  </si>
  <si>
    <t>301472250</t>
  </si>
  <si>
    <t>NGUYỄN THỊ THU TRANG</t>
  </si>
  <si>
    <t>11/12/2012</t>
  </si>
  <si>
    <t>S0190</t>
  </si>
  <si>
    <t>301263992</t>
  </si>
  <si>
    <t>NGUYỄN THỊ BÉ</t>
  </si>
  <si>
    <t>S0189</t>
  </si>
  <si>
    <t>301347228</t>
  </si>
  <si>
    <t>PHAN THỊ THẮM</t>
  </si>
  <si>
    <t>05/12/2012</t>
  </si>
  <si>
    <t>S0184</t>
  </si>
  <si>
    <t>301403759</t>
  </si>
  <si>
    <t>VÕ THỊ THU THẢO</t>
  </si>
  <si>
    <t>S0185</t>
  </si>
  <si>
    <t>301309055</t>
  </si>
  <si>
    <t>TRẦN THỊ Ý NHI</t>
  </si>
  <si>
    <t>S0180</t>
  </si>
  <si>
    <t>331378358</t>
  </si>
  <si>
    <t>LƯU THỊ HƯƠNG BÌNH</t>
  </si>
  <si>
    <t>S0181</t>
  </si>
  <si>
    <t>300886992</t>
  </si>
  <si>
    <t>LÝ THỊ NHÀN</t>
  </si>
  <si>
    <t>S0182</t>
  </si>
  <si>
    <t>272262320</t>
  </si>
  <si>
    <t>PHAN THỊ HÓA</t>
  </si>
  <si>
    <t>S0183</t>
  </si>
  <si>
    <t>301433308</t>
  </si>
  <si>
    <t>CHU THỊ HỒNG GẤM</t>
  </si>
  <si>
    <t>Công nhân</t>
  </si>
  <si>
    <t>S0186</t>
  </si>
  <si>
    <t>Chuẩn bị</t>
  </si>
  <si>
    <t>334814305</t>
  </si>
  <si>
    <t>SƠN THỊ KIỀU</t>
  </si>
  <si>
    <t>Thời vụ</t>
  </si>
  <si>
    <t>301395702</t>
  </si>
  <si>
    <t>LÂM VĂN DƯ</t>
  </si>
  <si>
    <t>S0175</t>
  </si>
  <si>
    <t>301038086</t>
  </si>
  <si>
    <t>TRẦN THỊ TỐT</t>
  </si>
  <si>
    <t>S0179</t>
  </si>
  <si>
    <t>301472421</t>
  </si>
  <si>
    <t>SƠN THỊ SA PHA</t>
  </si>
  <si>
    <t>S0178</t>
  </si>
  <si>
    <t>301165180</t>
  </si>
  <si>
    <t>HUỲNH THỊ SAO LY</t>
  </si>
  <si>
    <t>S0177</t>
  </si>
  <si>
    <t>300880289</t>
  </si>
  <si>
    <t>PHÙNG THỊ NHƯ Ý</t>
  </si>
  <si>
    <t>03/12/2012</t>
  </si>
  <si>
    <t>S0172</t>
  </si>
  <si>
    <t>301419202</t>
  </si>
  <si>
    <t>NÔNG THỊ DIỄM CHI</t>
  </si>
  <si>
    <t>S0173</t>
  </si>
  <si>
    <t>301080947</t>
  </si>
  <si>
    <t>NGUYỄN HỒNG TRANG</t>
  </si>
  <si>
    <t>F0004</t>
  </si>
  <si>
    <t>Đóng thùng</t>
  </si>
  <si>
    <t>301234133</t>
  </si>
  <si>
    <t>LÊ QUỐC DŨNG</t>
  </si>
  <si>
    <t>F0002</t>
  </si>
  <si>
    <t>Tổ ủi</t>
  </si>
  <si>
    <t>301403705</t>
  </si>
  <si>
    <t>PHẠM TRUNG THĂM</t>
  </si>
  <si>
    <t>Thư ký</t>
  </si>
  <si>
    <t>S0174</t>
  </si>
  <si>
    <t>301393925</t>
  </si>
  <si>
    <t>NGUYỄN THỊ BÉ TRÚC</t>
  </si>
  <si>
    <t>28.5%</t>
  </si>
  <si>
    <t>18/10/2012</t>
  </si>
  <si>
    <t>S0001</t>
  </si>
  <si>
    <t>334398370</t>
  </si>
  <si>
    <t>TRỊNH THỊ MƯỜI</t>
  </si>
  <si>
    <t>không tham gia bh</t>
  </si>
  <si>
    <t>20%</t>
  </si>
  <si>
    <t>24/10/2012</t>
  </si>
  <si>
    <t>S0002</t>
  </si>
  <si>
    <t>334894846</t>
  </si>
  <si>
    <t>NGUYỄN THỊ TÀN</t>
  </si>
  <si>
    <t>S0003</t>
  </si>
  <si>
    <t>300201871</t>
  </si>
  <si>
    <t>HUỲNH THỊ NÙNG</t>
  </si>
  <si>
    <t>S0168</t>
  </si>
  <si>
    <t>361894277</t>
  </si>
  <si>
    <t>ĐẶNG THỊ MỸ HẰNG</t>
  </si>
  <si>
    <t>Q0001</t>
  </si>
  <si>
    <t>QA</t>
  </si>
  <si>
    <t>300944874</t>
  </si>
  <si>
    <t>MAI THỊ TUYẾT LINH</t>
  </si>
  <si>
    <t>F0003</t>
  </si>
  <si>
    <t>301163434</t>
  </si>
  <si>
    <t>MAI THÀNH ĐƯỢC</t>
  </si>
  <si>
    <t>F0001</t>
  </si>
  <si>
    <t>301263353</t>
  </si>
  <si>
    <t>BÙI HOÀI PHƯƠNG</t>
  </si>
  <si>
    <t>30/11/2012</t>
  </si>
  <si>
    <t>M0006</t>
  </si>
  <si>
    <t>Bảo Trì</t>
  </si>
  <si>
    <t>301395965</t>
  </si>
  <si>
    <t>NGUYỄN QUỐC THÁI</t>
  </si>
  <si>
    <t>Q0013</t>
  </si>
  <si>
    <t>QCMay</t>
  </si>
  <si>
    <t>023642683</t>
  </si>
  <si>
    <t>NGUYỄN THỊ MỸ CHÂU</t>
  </si>
  <si>
    <t>29/11/2012</t>
  </si>
  <si>
    <t>Q0012</t>
  </si>
  <si>
    <t>301087700</t>
  </si>
  <si>
    <t>HUỲNH THỊ LAN CHI</t>
  </si>
  <si>
    <t>Kỹ Thuật</t>
  </si>
  <si>
    <t>T0001</t>
  </si>
  <si>
    <t>300928625</t>
  </si>
  <si>
    <t>PHAN HỒNG TRANG</t>
  </si>
  <si>
    <t>S0163</t>
  </si>
  <si>
    <t>301326471</t>
  </si>
  <si>
    <t>NGUYỄN THỊ MUỘI</t>
  </si>
  <si>
    <t>28/11/2012</t>
  </si>
  <si>
    <t>M0005</t>
  </si>
  <si>
    <t>023905852</t>
  </si>
  <si>
    <t>NGUYỄN CÔNG TRỰC</t>
  </si>
  <si>
    <t>S0160</t>
  </si>
  <si>
    <t>300850814</t>
  </si>
  <si>
    <t>TRẦN THỊ DÂN</t>
  </si>
  <si>
    <t>S0156</t>
  </si>
  <si>
    <t>301297952</t>
  </si>
  <si>
    <t>ĐỖ THỊ PHƯƠNG TÂM</t>
  </si>
  <si>
    <t>S0155</t>
  </si>
  <si>
    <t>145299351</t>
  </si>
  <si>
    <t>NGUYỄN THỊ THUẬN</t>
  </si>
  <si>
    <t>S0154</t>
  </si>
  <si>
    <t>381453209</t>
  </si>
  <si>
    <t>LÊ THẢO LY</t>
  </si>
  <si>
    <t>S0152</t>
  </si>
  <si>
    <t>301055350</t>
  </si>
  <si>
    <t>TRẦN THỊ NGỌC NƯƠNG</t>
  </si>
  <si>
    <t>Thợ phụ</t>
  </si>
  <si>
    <t>S0148</t>
  </si>
  <si>
    <t>301314137</t>
  </si>
  <si>
    <t>HUỲNH THỊ MƯỜI</t>
  </si>
  <si>
    <t>S0146</t>
  </si>
  <si>
    <t>300628863</t>
  </si>
  <si>
    <t>NGUYỄN THỊ LAN</t>
  </si>
  <si>
    <t>S0145</t>
  </si>
  <si>
    <t>300737401</t>
  </si>
  <si>
    <t>ĐẶNG THỊ TRỪ</t>
  </si>
  <si>
    <t>S0143</t>
  </si>
  <si>
    <t>300734965</t>
  </si>
  <si>
    <t>VÕ THỊ TUYẾT MAI</t>
  </si>
  <si>
    <t>S0141</t>
  </si>
  <si>
    <t>300692359</t>
  </si>
  <si>
    <t>NGUYỄN THỊ THÔI</t>
  </si>
  <si>
    <t>S0140</t>
  </si>
  <si>
    <t>301068377</t>
  </si>
  <si>
    <t>TRẦN THỊ HẰNG</t>
  </si>
  <si>
    <t>S0139</t>
  </si>
  <si>
    <t>300692227</t>
  </si>
  <si>
    <t>LÊ THỊ DÂN</t>
  </si>
  <si>
    <t>26/11/2012</t>
  </si>
  <si>
    <t>S0137</t>
  </si>
  <si>
    <t>301236081</t>
  </si>
  <si>
    <t>NGUYỄN THỊ KIM LOAN</t>
  </si>
  <si>
    <t>S0136</t>
  </si>
  <si>
    <t>301203011</t>
  </si>
  <si>
    <t>NGUYỄN THỊ KẾ</t>
  </si>
  <si>
    <t>S0134</t>
  </si>
  <si>
    <t>301236290</t>
  </si>
  <si>
    <t>LÝ THỊ HOÀNG XUYẾN</t>
  </si>
  <si>
    <t>S0133</t>
  </si>
  <si>
    <t>300852027</t>
  </si>
  <si>
    <t>LÊ KIM LOAN</t>
  </si>
  <si>
    <t>S0132</t>
  </si>
  <si>
    <t>311920413</t>
  </si>
  <si>
    <t>PHAN THỊ KIM PHƯỢNG</t>
  </si>
  <si>
    <t>S0131</t>
  </si>
  <si>
    <t>301186289</t>
  </si>
  <si>
    <t>HỒ THỊ THẮM</t>
  </si>
  <si>
    <t>S0130</t>
  </si>
  <si>
    <t>300899770</t>
  </si>
  <si>
    <t>NGUYỄN THỊ MỞ</t>
  </si>
  <si>
    <t>S0128</t>
  </si>
  <si>
    <t>301436141</t>
  </si>
  <si>
    <t>HỒ THỊ LỆ</t>
  </si>
  <si>
    <t>S0127</t>
  </si>
  <si>
    <t>301181429</t>
  </si>
  <si>
    <t>NGUYỄN HOÀNG YẾN</t>
  </si>
  <si>
    <t>Q0010</t>
  </si>
  <si>
    <t>300886773</t>
  </si>
  <si>
    <t>TRẦN THỊ TIẾP</t>
  </si>
  <si>
    <t>Q0005</t>
  </si>
  <si>
    <t>300931350</t>
  </si>
  <si>
    <t>NGUYỄN THỊ HON</t>
  </si>
  <si>
    <t>Q0004</t>
  </si>
  <si>
    <t>301173442</t>
  </si>
  <si>
    <t>LÊ THỊ HỒNG VÂN</t>
  </si>
  <si>
    <t>23/11/2012</t>
  </si>
  <si>
    <t>S0126</t>
  </si>
  <si>
    <t>301308763</t>
  </si>
  <si>
    <t>MAI THỊ TUYẾT NHI</t>
  </si>
  <si>
    <t>S0125</t>
  </si>
  <si>
    <t>363587153</t>
  </si>
  <si>
    <t>NGUYỄN THỊ THU</t>
  </si>
  <si>
    <t>S0124</t>
  </si>
  <si>
    <t>301263342</t>
  </si>
  <si>
    <t>NGUYỄN THỊ KIM CÚC</t>
  </si>
  <si>
    <t>S0123</t>
  </si>
  <si>
    <t>024571932</t>
  </si>
  <si>
    <t>TRƯƠNG THỊ THU</t>
  </si>
  <si>
    <t>S0122</t>
  </si>
  <si>
    <t>301255861</t>
  </si>
  <si>
    <t>PHẠM THỊ NHẸ</t>
  </si>
  <si>
    <t>S0120</t>
  </si>
  <si>
    <t>301194335</t>
  </si>
  <si>
    <t>PHẠM THỊ KIM ĐIỆP</t>
  </si>
  <si>
    <t>S0119</t>
  </si>
  <si>
    <t>301086223</t>
  </si>
  <si>
    <t>LÝ THỊ THU NGUYỆT</t>
  </si>
  <si>
    <t>Thống Kê</t>
  </si>
  <si>
    <t>S0118</t>
  </si>
  <si>
    <t>Kế Hoạch</t>
  </si>
  <si>
    <t>301226852</t>
  </si>
  <si>
    <t>VÕ THỊ LỆ QUYÊN</t>
  </si>
  <si>
    <t>22/11/2012</t>
  </si>
  <si>
    <t>C0001</t>
  </si>
  <si>
    <t>Cắt</t>
  </si>
  <si>
    <t>301263540</t>
  </si>
  <si>
    <t>TRẦN THỊ HỒNG THẮM</t>
  </si>
  <si>
    <t>S0117</t>
  </si>
  <si>
    <t>301543994</t>
  </si>
  <si>
    <t>GIANG THỊ THU THỦY</t>
  </si>
  <si>
    <t>S0113</t>
  </si>
  <si>
    <t>300947470</t>
  </si>
  <si>
    <t>NGUYỄN THỊ MẬN</t>
  </si>
  <si>
    <t>S0112</t>
  </si>
  <si>
    <t>301524795</t>
  </si>
  <si>
    <t>NGUYỄN THỊ LÀNH</t>
  </si>
  <si>
    <t>S0111</t>
  </si>
  <si>
    <t>334253315</t>
  </si>
  <si>
    <t>KIM THỊ TRUYỀN</t>
  </si>
  <si>
    <t>S0110</t>
  </si>
  <si>
    <t>301087583</t>
  </si>
  <si>
    <t>NGUYỄN THỊ LỢI</t>
  </si>
  <si>
    <t>S0108</t>
  </si>
  <si>
    <t>023525936</t>
  </si>
  <si>
    <t>TRẦN THỊ THANH VÂN</t>
  </si>
  <si>
    <t>S0107</t>
  </si>
  <si>
    <t>301255928</t>
  </si>
  <si>
    <t>NGUYỄN THỊ THẢO YẾN</t>
  </si>
  <si>
    <t>21/11/2012</t>
  </si>
  <si>
    <t>S0104</t>
  </si>
  <si>
    <t>300947487</t>
  </si>
  <si>
    <t>ĐỖ THỊ BẠCH TUYẾT</t>
  </si>
  <si>
    <t>S0103</t>
  </si>
  <si>
    <t>301368722</t>
  </si>
  <si>
    <t>LÊ THỊ NGỌC</t>
  </si>
  <si>
    <t>S0101</t>
  </si>
  <si>
    <t>272197598</t>
  </si>
  <si>
    <t>TRẦN THỊ HÀ</t>
  </si>
  <si>
    <t>S0100</t>
  </si>
  <si>
    <t>301188265</t>
  </si>
  <si>
    <t>S0097</t>
  </si>
  <si>
    <t>300692281</t>
  </si>
  <si>
    <t>NGUYỄN THỊ NGỌC</t>
  </si>
  <si>
    <t>S0095</t>
  </si>
  <si>
    <t>371078091</t>
  </si>
  <si>
    <t>LƯU THỊ  KIỀU</t>
  </si>
  <si>
    <t>S0094</t>
  </si>
  <si>
    <t>301373262</t>
  </si>
  <si>
    <t>NGUYỄN THỊ HỒNG QUẾ</t>
  </si>
  <si>
    <t>S0093</t>
  </si>
  <si>
    <t>301324522</t>
  </si>
  <si>
    <t>LÊ THỊ NGỌC HẰNG</t>
  </si>
  <si>
    <t>20/11/2012</t>
  </si>
  <si>
    <t>A0014</t>
  </si>
  <si>
    <t>300889153</t>
  </si>
  <si>
    <t>NGUYỄN THỊ TRƯNG</t>
  </si>
  <si>
    <t>S0090</t>
  </si>
  <si>
    <t>301087630</t>
  </si>
  <si>
    <t>MANG THỊ THANH HỒNG</t>
  </si>
  <si>
    <t>S0088</t>
  </si>
  <si>
    <t>301025874</t>
  </si>
  <si>
    <t>PHẠM THỊ NGHE</t>
  </si>
  <si>
    <t>Nhân Viên</t>
  </si>
  <si>
    <t>A0015</t>
  </si>
  <si>
    <t>301236310</t>
  </si>
  <si>
    <t>NGUYỄN THỊ MỸ TRIỀU</t>
  </si>
  <si>
    <t>19/11/2012</t>
  </si>
  <si>
    <t>S0079</t>
  </si>
  <si>
    <t>300886738</t>
  </si>
  <si>
    <t>NGUYỄN THỊ ÁNH TUYẾT</t>
  </si>
  <si>
    <t>S0078</t>
  </si>
  <si>
    <t>361989409</t>
  </si>
  <si>
    <t>LÊ KIM PHƯỢNG</t>
  </si>
  <si>
    <t>S0075</t>
  </si>
  <si>
    <t>301181762</t>
  </si>
  <si>
    <t>S0074</t>
  </si>
  <si>
    <t>023702177</t>
  </si>
  <si>
    <t>NGUYỄN PHƯƠNG LOAN</t>
  </si>
  <si>
    <t>S0073</t>
  </si>
  <si>
    <t>301611025</t>
  </si>
  <si>
    <t>ĐỖ KIM THỦY</t>
  </si>
  <si>
    <t>S0070</t>
  </si>
  <si>
    <t>301344990</t>
  </si>
  <si>
    <t>NGUYỄN THỊ HÓA</t>
  </si>
  <si>
    <t>S0069</t>
  </si>
  <si>
    <t>301167593</t>
  </si>
  <si>
    <t>LÊ KIỀU HOA</t>
  </si>
  <si>
    <t>S0066</t>
  </si>
  <si>
    <t>300904441</t>
  </si>
  <si>
    <t>PHAN THỊ VẸN</t>
  </si>
  <si>
    <t>S0064</t>
  </si>
  <si>
    <t>300927142</t>
  </si>
  <si>
    <t>PHẠM THỊ THỦY</t>
  </si>
  <si>
    <t>S0063</t>
  </si>
  <si>
    <t>351499534</t>
  </si>
  <si>
    <t>NGUYỄN THỊ TUYẾT NHUNG</t>
  </si>
  <si>
    <t>S0062</t>
  </si>
  <si>
    <t>301347150</t>
  </si>
  <si>
    <t>NGUYỄN THỊ CHỚP</t>
  </si>
  <si>
    <t>S0061</t>
  </si>
  <si>
    <t>301403718</t>
  </si>
  <si>
    <t>LƯU THỊ BÉ LOAN</t>
  </si>
  <si>
    <t>S0060</t>
  </si>
  <si>
    <t>023223381</t>
  </si>
  <si>
    <t>NGUYỄN THỊ HẰNG</t>
  </si>
  <si>
    <t>S0059</t>
  </si>
  <si>
    <t>290928792</t>
  </si>
  <si>
    <t>ĐẶNG THANH TIỀN</t>
  </si>
  <si>
    <t>S0058</t>
  </si>
  <si>
    <t>301379622</t>
  </si>
  <si>
    <t>VÕ THỊ OANH KIỀU</t>
  </si>
  <si>
    <t>S0057</t>
  </si>
  <si>
    <t>300889156</t>
  </si>
  <si>
    <t>PHAN THỊ KIM HƯƠNG</t>
  </si>
  <si>
    <t>S0056</t>
  </si>
  <si>
    <t>301087532</t>
  </si>
  <si>
    <t>TRẦN THỊ ĐIỆP</t>
  </si>
  <si>
    <t>S0054</t>
  </si>
  <si>
    <t>301431310</t>
  </si>
  <si>
    <t>VÕ THỊ KIM NGÂN</t>
  </si>
  <si>
    <t>S0053</t>
  </si>
  <si>
    <t>300997140</t>
  </si>
  <si>
    <t>NGUYỄN THỊ ÚT</t>
  </si>
  <si>
    <t>S0052</t>
  </si>
  <si>
    <t>300654862</t>
  </si>
  <si>
    <t>NGUYỄN THỊ XÂY</t>
  </si>
  <si>
    <t>S0051</t>
  </si>
  <si>
    <t>301096953</t>
  </si>
  <si>
    <t>TRẦN THỊ TRÚC PHƯƠNG</t>
  </si>
  <si>
    <t>S0050</t>
  </si>
  <si>
    <t>300860866</t>
  </si>
  <si>
    <t>TRẦN THỊ THANH TRÀ</t>
  </si>
  <si>
    <t>S0049</t>
  </si>
  <si>
    <t>300734964</t>
  </si>
  <si>
    <t>VÕ THỊ THU HỒNG</t>
  </si>
  <si>
    <t>S0048</t>
  </si>
  <si>
    <t>301235168</t>
  </si>
  <si>
    <t>NGUYỄN THỊ PHONG SƯƠNG</t>
  </si>
  <si>
    <t>S0047</t>
  </si>
  <si>
    <t>301163373</t>
  </si>
  <si>
    <t>TRƯƠNG NGỌC DIỄM CHI</t>
  </si>
  <si>
    <t>S0046</t>
  </si>
  <si>
    <t>301432718</t>
  </si>
  <si>
    <t>NGUYỄN THỊ MAI TRINH</t>
  </si>
  <si>
    <t>S0045</t>
  </si>
  <si>
    <t>300713116</t>
  </si>
  <si>
    <t>VÕ THỊ CHAI</t>
  </si>
  <si>
    <t>S0043</t>
  </si>
  <si>
    <t>301100645</t>
  </si>
  <si>
    <t>BÙI THANH TIỀN</t>
  </si>
  <si>
    <t>S0042</t>
  </si>
  <si>
    <t>023716705</t>
  </si>
  <si>
    <t>NGUYỄN THỊ HỒNG PHƯỢNG</t>
  </si>
  <si>
    <t>S0038</t>
  </si>
  <si>
    <t>024522801</t>
  </si>
  <si>
    <t>LÊ THỊ ROAN</t>
  </si>
  <si>
    <t>S0037</t>
  </si>
  <si>
    <t>300830710</t>
  </si>
  <si>
    <t>VÕ THỊ NHUNG</t>
  </si>
  <si>
    <t>S0036</t>
  </si>
  <si>
    <t>301592757</t>
  </si>
  <si>
    <t>VÕ THỊ CẨM TÚ</t>
  </si>
  <si>
    <t>S0035</t>
  </si>
  <si>
    <t>300787839</t>
  </si>
  <si>
    <t>NGÔ THỊ HẠNH</t>
  </si>
  <si>
    <t>S0034</t>
  </si>
  <si>
    <t>300926575</t>
  </si>
  <si>
    <t>NGUYỄN THỊ HẰNG NGA</t>
  </si>
  <si>
    <t>S0031</t>
  </si>
  <si>
    <t>301237209</t>
  </si>
  <si>
    <t>NGUYỄN THỊ KIM LY</t>
  </si>
  <si>
    <t>S0029</t>
  </si>
  <si>
    <t>300999445</t>
  </si>
  <si>
    <t>LÊ THỊ HÒA</t>
  </si>
  <si>
    <t>S0028</t>
  </si>
  <si>
    <t>300692811</t>
  </si>
  <si>
    <t>THIỀU THỊ MỸ</t>
  </si>
  <si>
    <t>S0027</t>
  </si>
  <si>
    <t>301431832</t>
  </si>
  <si>
    <t>TRẦN THỊ MỸ HẰNG</t>
  </si>
  <si>
    <t>S0026</t>
  </si>
  <si>
    <t>300888630</t>
  </si>
  <si>
    <t>NGUYỄN NGỌC THỦY</t>
  </si>
  <si>
    <t>S0025</t>
  </si>
  <si>
    <t>301039256</t>
  </si>
  <si>
    <t>LÊ THỊ GÁI</t>
  </si>
  <si>
    <t>S0023</t>
  </si>
  <si>
    <t>362304014</t>
  </si>
  <si>
    <t>NGUYỄN THỊ BÉ NUÔI</t>
  </si>
  <si>
    <t>S0022</t>
  </si>
  <si>
    <t>301263346</t>
  </si>
  <si>
    <t>NGUYỄN THỊ CHÍNH</t>
  </si>
  <si>
    <t>S0021</t>
  </si>
  <si>
    <t>271538593</t>
  </si>
  <si>
    <t>NGUYỄN THỊ THANH XUÂN</t>
  </si>
  <si>
    <t>S0020</t>
  </si>
  <si>
    <t>301000034</t>
  </si>
  <si>
    <t>LÊ THỊ ÚT</t>
  </si>
  <si>
    <t>S0018</t>
  </si>
  <si>
    <t>362305189</t>
  </si>
  <si>
    <t>SỬ HỒNG THẮM</t>
  </si>
  <si>
    <t>S0017</t>
  </si>
  <si>
    <t>301308757</t>
  </si>
  <si>
    <t>TRẦN THỊ NGỌC THANH</t>
  </si>
  <si>
    <t>S0015</t>
  </si>
  <si>
    <t>301263231</t>
  </si>
  <si>
    <t>HUỲNH THỊ THANH THẢO</t>
  </si>
  <si>
    <t>S0013</t>
  </si>
  <si>
    <t>301150734</t>
  </si>
  <si>
    <t>NGUYỄN THỊ TRÚC ANH</t>
  </si>
  <si>
    <t>S0012</t>
  </si>
  <si>
    <t>301392408</t>
  </si>
  <si>
    <t>NGUYỄN THỊ ĐỊNH</t>
  </si>
  <si>
    <t>S0011</t>
  </si>
  <si>
    <t>301263414</t>
  </si>
  <si>
    <t>NGUYỄN NGỌC TRINH</t>
  </si>
  <si>
    <t>M0004</t>
  </si>
  <si>
    <t>301313228</t>
  </si>
  <si>
    <t>NGUYỄN THÀNH TẤN</t>
  </si>
  <si>
    <t>A0012</t>
  </si>
  <si>
    <t>Kho</t>
  </si>
  <si>
    <t>301087424</t>
  </si>
  <si>
    <t>HUỲNH MINH CƠ</t>
  </si>
  <si>
    <t>M0003</t>
  </si>
  <si>
    <t>301235760</t>
  </si>
  <si>
    <t>TRẦN THỊ CẨM NHI</t>
  </si>
  <si>
    <t>S0010</t>
  </si>
  <si>
    <t>300928524</t>
  </si>
  <si>
    <t>PHAN THỊ TƯƠI</t>
  </si>
  <si>
    <t>S0007</t>
  </si>
  <si>
    <t>300990913</t>
  </si>
  <si>
    <t>TRƯƠNG THỊ BÍCH PHƯỢNG</t>
  </si>
  <si>
    <t>29/10/2012</t>
  </si>
  <si>
    <t>M0001</t>
  </si>
  <si>
    <t>301395846</t>
  </si>
  <si>
    <t>BÙI CÔNG TÂM</t>
  </si>
  <si>
    <t>04/10/2012</t>
  </si>
  <si>
    <t>A0003</t>
  </si>
  <si>
    <t>301100630</t>
  </si>
  <si>
    <t>NGUYỄN THỊ THU HIỀN</t>
  </si>
  <si>
    <t>A0004</t>
  </si>
  <si>
    <t>TRẦN THỊ LANG</t>
  </si>
  <si>
    <t>Remark -Insur</t>
  </si>
  <si>
    <t>bht</t>
  </si>
  <si>
    <t>bh</t>
  </si>
  <si>
    <t>Account number-2</t>
  </si>
  <si>
    <t>21a=20/26/8*(8a+10+12a)</t>
  </si>
  <si>
    <t>13a=7/26/8*12a</t>
  </si>
  <si>
    <t>Code</t>
  </si>
  <si>
    <t>BẢNG LƯƠNG CÔNG NHÂN VIÊN (CALCULATION SALARY OF THE WORKERS)</t>
  </si>
  <si>
    <t>Factory</t>
  </si>
  <si>
    <t xml:space="preserve">CÔNG TY TNHH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</si>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</sst>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_-&quot;$&quot;* #,##0_-;\-&quot;$&quot;* #,##0_-;_-&quot;$&quot;* &quot;-&quot;_-;_-@_-"/>
    <numFmt numFmtId="169" formatCode="_-* #,##0.00_-;\-* #,##0.00_-;_-* &quot;-&quot;??_-;_-@_-"/>
    <numFmt numFmtId="170" formatCode="_-* #,##0_-;\-* #,##0_-;_-* &quot;-&quot;_-;_-@_-"/>
    <numFmt numFmtId="171" formatCode="mmm"/>
    <numFmt numFmtId="172" formatCode="\$#,##0\ ;\(\$#,##0\)"/>
    <numFmt numFmtId="173" formatCode="mmm\ &quot;D&quot;"/>
    <numFmt numFmtId="174" formatCode="&quot;D&quot;&quot;D&quot;&quot;D&quot;__\ mmm__\ &quot;D&quot;__"/>
    <numFmt numFmtId="175" formatCode="&quot;R&quot;\ #,##0.00;&quot;R&quot;\ \-#,##0.00"/>
    <numFmt numFmtId="176" formatCode="&quot;D&quot;&quot;D&quot;&quot;D&quot;\ mmm\ &quot;D&quot;__"/>
    <numFmt numFmtId="177" formatCode="&quot;D&quot;"/>
    <numFmt numFmtId="178" formatCode="&quot;\&quot;#,##0;[Red]&quot;\&quot;&quot;\&quot;\-#,##0"/>
    <numFmt numFmtId="179" formatCode="&quot;\&quot;#,##0.00;[Red]&quot;\&quot;&quot;\&quot;&quot;\&quot;&quot;\&quot;&quot;\&quot;&quot;\&quot;\-#,##0.00"/>
    <numFmt numFmtId="180" formatCode="&quot;\&quot;#,##0.00;[Red]&quot;\&quot;\-#,##0.00"/>
    <numFmt numFmtId="181" formatCode="&quot;\&quot;#,##0;[Red]&quot;\&quot;\-#,##0"/>
    <numFmt numFmtId="182" formatCode="_ * #,##0.00_ ;_ * \-#,##0.00_ ;_ * &quot;-&quot;??_ ;_ @_ "/>
    <numFmt numFmtId="183" formatCode="_ * #,##0_ ;_ * \-#,##0_ ;_ * &quot;-&quot;_ ;_ @_ "/>
    <numFmt numFmtId="184" formatCode="_-&quot;$&quot;* #,##0.00_-;\-&quot;$&quot;* #,##0.00_-;_-&quot;$&quot;* &quot;-&quot;??_-;_-@_-"/>
    <numFmt numFmtId="185" formatCode="00"/>
  </numFmts>
  <fonts count="64">
    <font>
      <sz val="10"/>
      <name val="VNI-Times"/>
    </font>
    <font>
      <sz val="10"/>
      <name val="VNI-Times"/>
    </font>
    <font>
      <b/>
      <sz val="12"/>
      <name val="Times New Roman"/>
      <family val="1"/>
    </font>
    <font>
      <sz val="12"/>
      <name val="VNI-Times"/>
    </font>
    <font>
      <b/>
      <sz val="12"/>
      <name val="VNI-Times"/>
    </font>
    <font>
      <b/>
      <i/>
      <sz val="12"/>
      <name val="VNI-Times"/>
    </font>
    <font>
      <b/>
      <sz val="18"/>
      <name val="Times New Roman"/>
      <family val="1"/>
    </font>
    <font>
      <b/>
      <sz val="14"/>
      <name val="VNI-Times"/>
    </font>
    <font>
      <b/>
      <sz val="10"/>
      <name val="VNI-Times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VNI-Times"/>
    </font>
    <font>
      <b/>
      <i/>
      <sz val="10"/>
      <name val="Times New Roman"/>
      <family val="1"/>
    </font>
    <font>
      <b/>
      <i/>
      <sz val="10"/>
      <name val="VNI-Times"/>
    </font>
    <font>
      <i/>
      <sz val="10"/>
      <name val="Times New Roman"/>
      <family val="1"/>
    </font>
    <font>
      <i/>
      <sz val="8"/>
      <name val="VNI-Times"/>
    </font>
    <font>
      <b/>
      <sz val="11"/>
      <name val="Times New Roman"/>
      <family val="1"/>
    </font>
    <font>
      <b/>
      <sz val="9"/>
      <name val="VNI-Times"/>
    </font>
    <font>
      <sz val="9"/>
      <name val="VNI-Times"/>
    </font>
    <font>
      <i/>
      <sz val="10"/>
      <name val="VNI-Times"/>
    </font>
    <font>
      <i/>
      <u val="singleAccounting"/>
      <sz val="10"/>
      <name val="VNI-Times"/>
    </font>
    <font>
      <b/>
      <i/>
      <sz val="9"/>
      <name val="VNI-Times"/>
    </font>
    <font>
      <i/>
      <sz val="9"/>
      <name val="VNI-Times"/>
    </font>
    <font>
      <b/>
      <sz val="8"/>
      <name val="VNI-Times"/>
    </font>
    <font>
      <b/>
      <sz val="8"/>
      <name val="新細明體"/>
    </font>
    <font>
      <sz val="10"/>
      <color indexed="62"/>
      <name val="VNI-Times"/>
    </font>
    <font>
      <sz val="10"/>
      <color indexed="62"/>
      <name val="Times New Roman"/>
      <family val="1"/>
    </font>
    <font>
      <sz val="12"/>
      <color indexed="62"/>
      <name val="VNI-Times"/>
    </font>
    <font>
      <sz val="10"/>
      <color indexed="12"/>
      <name val="VNI-Times"/>
    </font>
    <font>
      <sz val="10"/>
      <color indexed="12"/>
      <name val="Times New Roman"/>
      <family val="1"/>
    </font>
    <font>
      <sz val="12"/>
      <color indexed="12"/>
      <name val="VNI-Times"/>
    </font>
    <font>
      <b/>
      <sz val="12"/>
      <name val="Trebuchet MS"/>
      <family val="2"/>
    </font>
    <font>
      <sz val="10"/>
      <name val="Arial"/>
      <family val="2"/>
    </font>
    <font>
      <sz val="8"/>
      <name val="Arial"/>
      <family val="2"/>
    </font>
    <font>
      <sz val="12"/>
      <name val="¹UAAA¼"/>
      <family val="3"/>
    </font>
    <font>
      <sz val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sz val="10"/>
      <name val="MS Sans Serif"/>
      <family val="2"/>
    </font>
    <font>
      <sz val="10"/>
      <name val="Tms Rmn"/>
      <family val="1"/>
    </font>
    <font>
      <b/>
      <sz val="8"/>
      <color indexed="8"/>
      <name val="Helv"/>
      <family val="2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1"/>
      <name val="돋움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新細明體"/>
      <charset val="136"/>
    </font>
    <font>
      <sz val="12"/>
      <name val="Arial"/>
      <family val="2"/>
    </font>
    <font>
      <sz val="12"/>
      <color indexed="10"/>
      <name val="VNI-Times"/>
    </font>
    <font>
      <b/>
      <sz val="12"/>
      <color indexed="10"/>
      <name val="VNI-Times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sz val="10"/>
      <color indexed="10"/>
      <name val="VNI-Times"/>
    </font>
    <font>
      <sz val="12"/>
      <color indexed="10"/>
      <name val="Arial"/>
      <family val="2"/>
    </font>
    <font>
      <b/>
      <sz val="8"/>
      <color indexed="10"/>
      <name val="新細明體"/>
    </font>
    <font>
      <b/>
      <sz val="10"/>
      <color indexed="10"/>
      <name val="VNI-Times"/>
    </font>
    <font>
      <b/>
      <sz val="14"/>
      <color indexed="10"/>
      <name val="VNI-Times"/>
    </font>
    <font>
      <b/>
      <sz val="18"/>
      <color indexed="10"/>
      <name val="Times New Roman"/>
      <family val="1"/>
    </font>
    <font>
      <b/>
      <i/>
      <sz val="12"/>
      <color indexed="10"/>
      <name val="VNI-Times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0" fontId="32" fillId="0" borderId="0"/>
    <xf numFmtId="44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32" fillId="0" borderId="0"/>
    <xf numFmtId="0" fontId="33" fillId="0" borderId="0" applyNumberFormat="0" applyAlignment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horizontal="center" wrapText="1"/>
      <protection locked="0"/>
    </xf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/>
    <xf numFmtId="0" fontId="34" fillId="0" borderId="0"/>
    <xf numFmtId="171" fontId="32" fillId="0" borderId="0" applyFill="0" applyBorder="0" applyAlignment="0"/>
    <xf numFmtId="3" fontId="32" fillId="0" borderId="0" applyFont="0" applyFill="0" applyBorder="0" applyAlignment="0" applyProtection="0"/>
    <xf numFmtId="0" fontId="36" fillId="0" borderId="0" applyNumberFormat="0" applyAlignment="0">
      <alignment horizontal="left"/>
    </xf>
    <xf numFmtId="0" fontId="37" fillId="0" borderId="0" applyNumberFormat="0" applyAlignment="0"/>
    <xf numFmtId="172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8" fillId="0" borderId="0" applyNumberFormat="0" applyAlignment="0">
      <alignment horizontal="left"/>
    </xf>
    <xf numFmtId="2" fontId="32" fillId="0" borderId="0" applyFont="0" applyFill="0" applyBorder="0" applyAlignment="0" applyProtection="0"/>
    <xf numFmtId="38" fontId="33" fillId="2" borderId="0" applyNumberFormat="0" applyBorder="0" applyAlignment="0" applyProtection="0"/>
    <xf numFmtId="0" fontId="39" fillId="0" borderId="24" applyNumberFormat="0" applyAlignment="0" applyProtection="0">
      <alignment horizontal="left" vertical="center"/>
    </xf>
    <xf numFmtId="0" fontId="39" fillId="0" borderId="9">
      <alignment horizontal="left" vertical="center"/>
    </xf>
    <xf numFmtId="10" fontId="33" fillId="3" borderId="14" applyNumberFormat="0" applyBorder="0" applyAlignment="0" applyProtection="0"/>
    <xf numFmtId="171" fontId="1" fillId="4" borderId="0"/>
    <xf numFmtId="171" fontId="1" fillId="5" borderId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2" fillId="0" borderId="0"/>
    <xf numFmtId="14" fontId="35" fillId="0" borderId="0">
      <alignment horizontal="center" wrapText="1"/>
      <protection locked="0"/>
    </xf>
    <xf numFmtId="10" fontId="32" fillId="0" borderId="0" applyFont="0" applyFill="0" applyBorder="0" applyAlignment="0" applyProtection="0"/>
    <xf numFmtId="9" fontId="40" fillId="0" borderId="25" applyNumberFormat="0" applyBorder="0"/>
    <xf numFmtId="5" fontId="41" fillId="0" borderId="0"/>
    <xf numFmtId="0" fontId="40" fillId="0" borderId="0" applyNumberFormat="0" applyFont="0" applyFill="0" applyBorder="0" applyAlignment="0" applyProtection="0">
      <alignment horizontal="left"/>
    </xf>
    <xf numFmtId="177" fontId="32" fillId="0" borderId="0" applyNumberFormat="0" applyFill="0" applyBorder="0" applyAlignment="0" applyProtection="0">
      <alignment horizontal="left"/>
    </xf>
    <xf numFmtId="40" fontId="42" fillId="0" borderId="0" applyBorder="0">
      <alignment horizontal="right"/>
    </xf>
    <xf numFmtId="40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5" fillId="0" borderId="0"/>
    <xf numFmtId="170" fontId="46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0" fontId="48" fillId="0" borderId="0"/>
    <xf numFmtId="0" fontId="49" fillId="0" borderId="0"/>
    <xf numFmtId="170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82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0" fontId="50" fillId="0" borderId="0"/>
    <xf numFmtId="168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44" fontId="50" fillId="0" borderId="0" applyFont="0" applyFill="0" applyBorder="0" applyAlignment="0" applyProtection="0"/>
    <xf numFmtId="42" fontId="5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right"/>
    </xf>
    <xf numFmtId="43" fontId="3" fillId="0" borderId="0" xfId="1" applyNumberFormat="1" applyFont="1" applyFill="1"/>
    <xf numFmtId="0" fontId="4" fillId="0" borderId="0" xfId="0" applyFont="1" applyFill="1"/>
    <xf numFmtId="9" fontId="3" fillId="0" borderId="0" xfId="0" applyNumberFormat="1" applyFont="1" applyFill="1"/>
    <xf numFmtId="0" fontId="5" fillId="0" borderId="0" xfId="0" applyFont="1" applyFill="1"/>
    <xf numFmtId="164" fontId="6" fillId="0" borderId="0" xfId="1" applyNumberFormat="1" applyFont="1" applyFill="1" applyAlignment="1">
      <alignment horizontal="center"/>
    </xf>
    <xf numFmtId="0" fontId="7" fillId="0" borderId="0" xfId="1" quotePrefix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43" fontId="8" fillId="0" borderId="2" xfId="1" applyNumberFormat="1" applyFont="1" applyFill="1" applyBorder="1" applyAlignment="1">
      <alignment horizontal="center" vertical="center" wrapText="1"/>
    </xf>
    <xf numFmtId="165" fontId="9" fillId="0" borderId="2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vertical="center" wrapText="1"/>
    </xf>
    <xf numFmtId="165" fontId="9" fillId="0" borderId="2" xfId="1" applyNumberFormat="1" applyFont="1" applyFill="1" applyBorder="1" applyAlignment="1">
      <alignment vertical="center" wrapText="1"/>
    </xf>
    <xf numFmtId="43" fontId="11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3" fontId="13" fillId="0" borderId="2" xfId="1" applyNumberFormat="1" applyFont="1" applyFill="1" applyBorder="1" applyAlignment="1">
      <alignment horizontal="center" vertical="center" wrapText="1"/>
    </xf>
    <xf numFmtId="165" fontId="12" fillId="0" borderId="2" xfId="1" applyNumberFormat="1" applyFont="1" applyFill="1" applyBorder="1" applyAlignment="1">
      <alignment horizontal="center" vertical="center" wrapText="1"/>
    </xf>
    <xf numFmtId="165" fontId="14" fillId="0" borderId="2" xfId="1" applyNumberFormat="1" applyFont="1" applyFill="1" applyBorder="1" applyAlignment="1">
      <alignment vertical="center" wrapText="1"/>
    </xf>
    <xf numFmtId="165" fontId="12" fillId="0" borderId="2" xfId="1" applyNumberFormat="1" applyFont="1" applyFill="1" applyBorder="1" applyAlignment="1">
      <alignment vertical="center" wrapText="1"/>
    </xf>
    <xf numFmtId="43" fontId="15" fillId="0" borderId="2" xfId="1" applyFont="1" applyFill="1" applyBorder="1" applyAlignment="1">
      <alignment horizontal="center" vertical="center"/>
    </xf>
    <xf numFmtId="165" fontId="13" fillId="0" borderId="2" xfId="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43" fontId="1" fillId="0" borderId="13" xfId="1" applyNumberFormat="1" applyFont="1" applyFill="1" applyBorder="1" applyAlignment="1">
      <alignment horizontal="center" vertical="center" wrapText="1"/>
    </xf>
    <xf numFmtId="165" fontId="17" fillId="0" borderId="13" xfId="1" applyNumberFormat="1" applyFont="1" applyFill="1" applyBorder="1" applyAlignment="1">
      <alignment horizontal="center" vertical="center" wrapText="1"/>
    </xf>
    <xf numFmtId="165" fontId="1" fillId="0" borderId="13" xfId="1" applyNumberFormat="1" applyFont="1" applyFill="1" applyBorder="1" applyAlignment="1">
      <alignment horizontal="center" vertical="center" wrapText="1"/>
    </xf>
    <xf numFmtId="43" fontId="18" fillId="0" borderId="13" xfId="1" applyFont="1" applyFill="1" applyBorder="1" applyAlignment="1">
      <alignment horizontal="center" vertical="center" wrapText="1"/>
    </xf>
    <xf numFmtId="43" fontId="1" fillId="0" borderId="13" xfId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43" fontId="19" fillId="0" borderId="14" xfId="1" applyNumberFormat="1" applyFont="1" applyFill="1" applyBorder="1" applyAlignment="1">
      <alignment horizontal="center" vertical="center" wrapText="1"/>
    </xf>
    <xf numFmtId="165" fontId="21" fillId="0" borderId="14" xfId="1" applyNumberFormat="1" applyFont="1" applyFill="1" applyBorder="1" applyAlignment="1">
      <alignment horizontal="center" vertical="center" wrapText="1"/>
    </xf>
    <xf numFmtId="165" fontId="19" fillId="0" borderId="14" xfId="1" applyNumberFormat="1" applyFont="1" applyFill="1" applyBorder="1" applyAlignment="1">
      <alignment horizontal="center" vertical="center" wrapText="1"/>
    </xf>
    <xf numFmtId="43" fontId="22" fillId="0" borderId="14" xfId="1" applyFont="1" applyFill="1" applyBorder="1" applyAlignment="1">
      <alignment horizontal="center" vertical="center" wrapText="1"/>
    </xf>
    <xf numFmtId="43" fontId="22" fillId="0" borderId="14" xfId="1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center" vertical="center" wrapText="1"/>
    </xf>
    <xf numFmtId="9" fontId="8" fillId="0" borderId="13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wrapText="1"/>
    </xf>
    <xf numFmtId="0" fontId="24" fillId="0" borderId="12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vertical="center" wrapText="1"/>
    </xf>
    <xf numFmtId="0" fontId="24" fillId="0" borderId="14" xfId="0" applyFont="1" applyFill="1" applyBorder="1" applyAlignment="1">
      <alignment vertical="center" wrapText="1"/>
    </xf>
    <xf numFmtId="165" fontId="23" fillId="0" borderId="14" xfId="1" applyNumberFormat="1" applyFont="1" applyFill="1" applyBorder="1" applyAlignment="1">
      <alignment horizontal="center" vertical="center" wrapText="1"/>
    </xf>
    <xf numFmtId="9" fontId="23" fillId="0" borderId="14" xfId="0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5" fillId="0" borderId="15" xfId="0" quotePrefix="1" applyFont="1" applyFill="1" applyBorder="1" applyAlignment="1">
      <alignment horizontal="center" vertical="center"/>
    </xf>
    <xf numFmtId="1" fontId="26" fillId="0" borderId="16" xfId="0" applyNumberFormat="1" applyFont="1" applyFill="1" applyBorder="1" applyAlignment="1">
      <alignment horizontal="left" vertical="center"/>
    </xf>
    <xf numFmtId="0" fontId="26" fillId="0" borderId="16" xfId="0" applyNumberFormat="1" applyFont="1" applyFill="1" applyBorder="1" applyAlignment="1">
      <alignment horizontal="left" vertical="center"/>
    </xf>
    <xf numFmtId="0" fontId="26" fillId="0" borderId="17" xfId="0" applyFont="1" applyFill="1" applyBorder="1" applyAlignment="1">
      <alignment vertical="center"/>
    </xf>
    <xf numFmtId="1" fontId="26" fillId="0" borderId="16" xfId="0" applyNumberFormat="1" applyFont="1" applyFill="1" applyBorder="1" applyAlignment="1">
      <alignment horizontal="center" vertical="center"/>
    </xf>
    <xf numFmtId="1" fontId="26" fillId="0" borderId="17" xfId="0" applyNumberFormat="1" applyFont="1" applyFill="1" applyBorder="1" applyAlignment="1">
      <alignment horizontal="center" vertical="center"/>
    </xf>
    <xf numFmtId="14" fontId="26" fillId="0" borderId="16" xfId="0" applyNumberFormat="1" applyFont="1" applyFill="1" applyBorder="1" applyAlignment="1">
      <alignment horizontal="right" vertical="center"/>
    </xf>
    <xf numFmtId="165" fontId="26" fillId="0" borderId="16" xfId="1" applyNumberFormat="1" applyFont="1" applyFill="1" applyBorder="1" applyAlignment="1">
      <alignment horizontal="right" vertical="center"/>
    </xf>
    <xf numFmtId="43" fontId="26" fillId="0" borderId="16" xfId="1" applyFont="1" applyFill="1" applyBorder="1" applyAlignment="1">
      <alignment horizontal="right" vertical="center"/>
    </xf>
    <xf numFmtId="167" fontId="26" fillId="0" borderId="16" xfId="1" applyNumberFormat="1" applyFont="1" applyFill="1" applyBorder="1" applyAlignment="1">
      <alignment horizontal="right" vertical="center"/>
    </xf>
    <xf numFmtId="165" fontId="26" fillId="0" borderId="18" xfId="1" applyNumberFormat="1" applyFont="1" applyFill="1" applyBorder="1" applyAlignment="1">
      <alignment horizontal="right" vertical="center"/>
    </xf>
    <xf numFmtId="0" fontId="25" fillId="0" borderId="0" xfId="0" applyFont="1" applyFill="1"/>
    <xf numFmtId="0" fontId="27" fillId="0" borderId="0" xfId="0" applyFont="1" applyFill="1" applyAlignment="1">
      <alignment horizontal="center" vertical="center"/>
    </xf>
    <xf numFmtId="0" fontId="28" fillId="0" borderId="15" xfId="0" quotePrefix="1" applyFont="1" applyFill="1" applyBorder="1" applyAlignment="1">
      <alignment horizontal="center" vertical="center"/>
    </xf>
    <xf numFmtId="1" fontId="29" fillId="0" borderId="16" xfId="0" applyNumberFormat="1" applyFont="1" applyFill="1" applyBorder="1" applyAlignment="1">
      <alignment horizontal="left" vertical="center"/>
    </xf>
    <xf numFmtId="0" fontId="29" fillId="0" borderId="16" xfId="0" applyNumberFormat="1" applyFont="1" applyFill="1" applyBorder="1" applyAlignment="1">
      <alignment horizontal="left" vertical="center"/>
    </xf>
    <xf numFmtId="0" fontId="29" fillId="0" borderId="17" xfId="0" applyFont="1" applyFill="1" applyBorder="1" applyAlignment="1">
      <alignment vertical="center"/>
    </xf>
    <xf numFmtId="1" fontId="29" fillId="0" borderId="16" xfId="0" applyNumberFormat="1" applyFont="1" applyFill="1" applyBorder="1" applyAlignment="1">
      <alignment horizontal="center" vertical="center"/>
    </xf>
    <xf numFmtId="1" fontId="29" fillId="0" borderId="17" xfId="0" applyNumberFormat="1" applyFont="1" applyFill="1" applyBorder="1" applyAlignment="1">
      <alignment horizontal="center" vertical="center"/>
    </xf>
    <xf numFmtId="14" fontId="29" fillId="0" borderId="16" xfId="0" applyNumberFormat="1" applyFont="1" applyFill="1" applyBorder="1" applyAlignment="1">
      <alignment horizontal="right" vertical="center"/>
    </xf>
    <xf numFmtId="165" fontId="29" fillId="0" borderId="16" xfId="1" applyNumberFormat="1" applyFont="1" applyFill="1" applyBorder="1" applyAlignment="1">
      <alignment horizontal="right" vertical="center"/>
    </xf>
    <xf numFmtId="43" fontId="29" fillId="0" borderId="16" xfId="1" applyFont="1" applyFill="1" applyBorder="1" applyAlignment="1">
      <alignment horizontal="right" vertical="center"/>
    </xf>
    <xf numFmtId="167" fontId="29" fillId="0" borderId="16" xfId="1" applyNumberFormat="1" applyFont="1" applyFill="1" applyBorder="1" applyAlignment="1">
      <alignment horizontal="right" vertical="center"/>
    </xf>
    <xf numFmtId="165" fontId="29" fillId="0" borderId="18" xfId="1" applyNumberFormat="1" applyFont="1" applyFill="1" applyBorder="1" applyAlignment="1">
      <alignment horizontal="right" vertical="center"/>
    </xf>
    <xf numFmtId="0" fontId="30" fillId="0" borderId="0" xfId="0" applyFont="1" applyFill="1" applyAlignment="1">
      <alignment horizontal="center" vertical="center"/>
    </xf>
    <xf numFmtId="0" fontId="1" fillId="0" borderId="15" xfId="0" quotePrefix="1" applyFont="1" applyFill="1" applyBorder="1" applyAlignment="1">
      <alignment horizontal="center" vertical="center"/>
    </xf>
    <xf numFmtId="1" fontId="10" fillId="0" borderId="16" xfId="0" applyNumberFormat="1" applyFont="1" applyFill="1" applyBorder="1" applyAlignment="1">
      <alignment horizontal="left" vertical="center"/>
    </xf>
    <xf numFmtId="0" fontId="10" fillId="0" borderId="16" xfId="0" applyNumberFormat="1" applyFont="1" applyFill="1" applyBorder="1" applyAlignment="1">
      <alignment horizontal="left" vertical="center"/>
    </xf>
    <xf numFmtId="0" fontId="10" fillId="0" borderId="17" xfId="0" applyFont="1" applyFill="1" applyBorder="1" applyAlignment="1">
      <alignment vertical="center"/>
    </xf>
    <xf numFmtId="1" fontId="10" fillId="0" borderId="16" xfId="0" applyNumberFormat="1" applyFont="1" applyFill="1" applyBorder="1" applyAlignment="1">
      <alignment horizontal="center" vertical="center"/>
    </xf>
    <xf numFmtId="1" fontId="10" fillId="0" borderId="17" xfId="0" applyNumberFormat="1" applyFont="1" applyFill="1" applyBorder="1" applyAlignment="1">
      <alignment horizontal="center" vertical="center"/>
    </xf>
    <xf numFmtId="14" fontId="10" fillId="0" borderId="16" xfId="0" applyNumberFormat="1" applyFont="1" applyFill="1" applyBorder="1" applyAlignment="1">
      <alignment horizontal="right" vertical="center"/>
    </xf>
    <xf numFmtId="165" fontId="10" fillId="0" borderId="16" xfId="1" applyNumberFormat="1" applyFont="1" applyFill="1" applyBorder="1" applyAlignment="1">
      <alignment horizontal="right" vertical="center"/>
    </xf>
    <xf numFmtId="43" fontId="10" fillId="0" borderId="16" xfId="1" applyFont="1" applyFill="1" applyBorder="1" applyAlignment="1">
      <alignment horizontal="right" vertical="center"/>
    </xf>
    <xf numFmtId="167" fontId="10" fillId="0" borderId="16" xfId="1" applyNumberFormat="1" applyFont="1" applyFill="1" applyBorder="1" applyAlignment="1">
      <alignment horizontal="right" vertical="center"/>
    </xf>
    <xf numFmtId="165" fontId="10" fillId="0" borderId="18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49" fontId="25" fillId="0" borderId="0" xfId="0" quotePrefix="1" applyNumberFormat="1" applyFont="1" applyFill="1"/>
    <xf numFmtId="0" fontId="25" fillId="0" borderId="0" xfId="0" quotePrefix="1" applyNumberFormat="1" applyFont="1" applyFill="1"/>
    <xf numFmtId="49" fontId="3" fillId="0" borderId="0" xfId="0" applyNumberFormat="1" applyFont="1" applyFill="1" applyAlignment="1">
      <alignment horizontal="center" vertical="center"/>
    </xf>
    <xf numFmtId="0" fontId="8" fillId="0" borderId="19" xfId="0" quotePrefix="1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14" fontId="8" fillId="0" borderId="20" xfId="0" applyNumberFormat="1" applyFont="1" applyFill="1" applyBorder="1" applyAlignment="1">
      <alignment horizontal="right" vertical="center"/>
    </xf>
    <xf numFmtId="165" fontId="9" fillId="0" borderId="20" xfId="1" applyNumberFormat="1" applyFont="1" applyFill="1" applyBorder="1" applyAlignment="1">
      <alignment horizontal="left" vertical="center"/>
    </xf>
    <xf numFmtId="43" fontId="9" fillId="0" borderId="20" xfId="1" applyFont="1" applyFill="1" applyBorder="1" applyAlignment="1">
      <alignment horizontal="left" vertical="center"/>
    </xf>
    <xf numFmtId="165" fontId="9" fillId="0" borderId="23" xfId="1" applyNumberFormat="1" applyFont="1" applyFill="1" applyBorder="1" applyAlignment="1">
      <alignment horizontal="right" vertical="center"/>
    </xf>
    <xf numFmtId="0" fontId="3" fillId="0" borderId="0" xfId="0" quotePrefix="1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/>
    <xf numFmtId="43" fontId="3" fillId="0" borderId="0" xfId="1" applyNumberFormat="1" applyFont="1" applyFill="1" applyBorder="1"/>
    <xf numFmtId="165" fontId="3" fillId="0" borderId="0" xfId="1" applyNumberFormat="1" applyFont="1" applyFill="1" applyBorder="1"/>
    <xf numFmtId="3" fontId="3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4" fontId="4" fillId="0" borderId="0" xfId="1" applyNumberFormat="1" applyFont="1" applyFill="1" applyAlignment="1">
      <alignment horizontal="right"/>
    </xf>
    <xf numFmtId="165" fontId="4" fillId="0" borderId="0" xfId="0" applyNumberFormat="1" applyFont="1" applyFill="1"/>
    <xf numFmtId="165" fontId="4" fillId="0" borderId="0" xfId="1" applyNumberFormat="1" applyFont="1" applyFill="1" applyAlignment="1">
      <alignment horizontal="center"/>
    </xf>
    <xf numFmtId="0" fontId="4" fillId="0" borderId="0" xfId="0" applyFont="1" applyFill="1" applyBorder="1"/>
    <xf numFmtId="165" fontId="4" fillId="0" borderId="0" xfId="1" applyNumberFormat="1" applyFont="1" applyFill="1"/>
    <xf numFmtId="165" fontId="3" fillId="0" borderId="0" xfId="1" applyNumberFormat="1" applyFont="1" applyFill="1" applyAlignment="1">
      <alignment horizontal="center"/>
    </xf>
    <xf numFmtId="3" fontId="8" fillId="0" borderId="0" xfId="0" applyNumberFormat="1" applyFont="1" applyFill="1" applyBorder="1" applyAlignment="1">
      <alignment vertical="center"/>
    </xf>
    <xf numFmtId="165" fontId="3" fillId="0" borderId="0" xfId="1" applyNumberFormat="1" applyFont="1" applyFill="1"/>
    <xf numFmtId="165" fontId="3" fillId="0" borderId="0" xfId="0" applyNumberFormat="1" applyFont="1" applyFill="1"/>
    <xf numFmtId="165" fontId="4" fillId="0" borderId="0" xfId="1" applyNumberFormat="1" applyFont="1" applyFill="1" applyBorder="1"/>
    <xf numFmtId="167" fontId="3" fillId="0" borderId="0" xfId="1" applyNumberFormat="1" applyFont="1" applyFill="1"/>
    <xf numFmtId="167" fontId="4" fillId="0" borderId="0" xfId="1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right"/>
    </xf>
    <xf numFmtId="167" fontId="4" fillId="0" borderId="0" xfId="1" applyNumberFormat="1" applyFont="1" applyFill="1"/>
    <xf numFmtId="0" fontId="31" fillId="0" borderId="0" xfId="0" applyFont="1" applyFill="1"/>
    <xf numFmtId="9" fontId="3" fillId="0" borderId="0" xfId="64" applyFont="1" applyFill="1"/>
    <xf numFmtId="49" fontId="3" fillId="0" borderId="0" xfId="0" applyNumberFormat="1" applyFont="1" applyFill="1"/>
    <xf numFmtId="0" fontId="51" fillId="0" borderId="0" xfId="0" applyFont="1" applyFill="1"/>
    <xf numFmtId="165" fontId="9" fillId="0" borderId="0" xfId="1" applyNumberFormat="1" applyFont="1" applyFill="1" applyBorder="1" applyAlignment="1">
      <alignment horizontal="right" vertical="center"/>
    </xf>
    <xf numFmtId="9" fontId="4" fillId="0" borderId="0" xfId="64" applyFont="1" applyFill="1"/>
    <xf numFmtId="49" fontId="4" fillId="0" borderId="0" xfId="0" applyNumberFormat="1" applyFont="1" applyFill="1"/>
    <xf numFmtId="0" fontId="52" fillId="0" borderId="0" xfId="0" applyFont="1" applyFill="1"/>
    <xf numFmtId="49" fontId="3" fillId="0" borderId="0" xfId="1" applyNumberFormat="1" applyFont="1" applyFill="1"/>
    <xf numFmtId="165" fontId="51" fillId="0" borderId="0" xfId="1" applyNumberFormat="1" applyFont="1" applyFill="1"/>
    <xf numFmtId="165" fontId="3" fillId="0" borderId="0" xfId="1" applyNumberFormat="1" applyFont="1" applyFill="1" applyAlignment="1"/>
    <xf numFmtId="49" fontId="4" fillId="0" borderId="0" xfId="1" applyNumberFormat="1" applyFont="1" applyFill="1"/>
    <xf numFmtId="165" fontId="52" fillId="0" borderId="0" xfId="1" applyNumberFormat="1" applyFont="1" applyFill="1"/>
    <xf numFmtId="9" fontId="3" fillId="0" borderId="0" xfId="64" applyFont="1" applyFill="1" applyBorder="1"/>
    <xf numFmtId="0" fontId="3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3" fontId="52" fillId="0" borderId="0" xfId="0" applyNumberFormat="1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49" fontId="9" fillId="0" borderId="0" xfId="1" applyNumberFormat="1" applyFont="1" applyFill="1" applyBorder="1" applyAlignment="1">
      <alignment horizontal="right" vertical="center"/>
    </xf>
    <xf numFmtId="165" fontId="53" fillId="0" borderId="0" xfId="1" applyNumberFormat="1" applyFont="1" applyFill="1" applyBorder="1" applyAlignment="1">
      <alignment horizontal="right" vertical="center"/>
    </xf>
    <xf numFmtId="165" fontId="1" fillId="0" borderId="0" xfId="0" applyNumberFormat="1" applyFont="1" applyFill="1"/>
    <xf numFmtId="9" fontId="3" fillId="0" borderId="0" xfId="64" applyFont="1" applyFill="1" applyAlignment="1">
      <alignment horizontal="center" vertical="center"/>
    </xf>
    <xf numFmtId="0" fontId="1" fillId="0" borderId="0" xfId="0" applyFont="1" applyFill="1"/>
    <xf numFmtId="165" fontId="0" fillId="0" borderId="0" xfId="1" applyNumberFormat="1" applyFont="1" applyFill="1"/>
    <xf numFmtId="165" fontId="1" fillId="0" borderId="0" xfId="1" applyNumberFormat="1" applyFont="1" applyFill="1"/>
    <xf numFmtId="165" fontId="3" fillId="0" borderId="0" xfId="1" applyNumberFormat="1" applyFont="1" applyFill="1" applyAlignment="1">
      <alignment horizontal="center" vertical="center"/>
    </xf>
    <xf numFmtId="165" fontId="10" fillId="0" borderId="0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horizontal="right" vertical="center"/>
    </xf>
    <xf numFmtId="165" fontId="54" fillId="0" borderId="0" xfId="1" applyNumberFormat="1" applyFont="1" applyFill="1" applyBorder="1" applyAlignment="1">
      <alignment horizontal="right" vertical="center"/>
    </xf>
    <xf numFmtId="165" fontId="26" fillId="0" borderId="0" xfId="1" applyNumberFormat="1" applyFont="1" applyFill="1" applyBorder="1" applyAlignment="1">
      <alignment horizontal="right" vertical="center"/>
    </xf>
    <xf numFmtId="9" fontId="1" fillId="0" borderId="0" xfId="64" applyFont="1" applyFill="1"/>
    <xf numFmtId="0" fontId="55" fillId="0" borderId="0" xfId="0" applyFont="1" applyFill="1"/>
    <xf numFmtId="165" fontId="55" fillId="0" borderId="0" xfId="0" applyNumberFormat="1" applyFont="1" applyFill="1"/>
    <xf numFmtId="9" fontId="55" fillId="0" borderId="0" xfId="64" applyFont="1" applyFill="1"/>
    <xf numFmtId="165" fontId="55" fillId="0" borderId="0" xfId="1" applyNumberFormat="1" applyFont="1" applyFill="1"/>
    <xf numFmtId="165" fontId="56" fillId="0" borderId="0" xfId="1" applyNumberFormat="1" applyFont="1" applyFill="1" applyAlignment="1">
      <alignment horizontal="center" vertical="center"/>
    </xf>
    <xf numFmtId="49" fontId="54" fillId="0" borderId="0" xfId="1" applyNumberFormat="1" applyFont="1" applyFill="1" applyBorder="1" applyAlignment="1">
      <alignment horizontal="right" vertical="center"/>
    </xf>
    <xf numFmtId="165" fontId="54" fillId="0" borderId="18" xfId="1" applyNumberFormat="1" applyFont="1" applyFill="1" applyBorder="1" applyAlignment="1">
      <alignment horizontal="right" vertical="center"/>
    </xf>
    <xf numFmtId="165" fontId="54" fillId="0" borderId="16" xfId="1" applyNumberFormat="1" applyFont="1" applyFill="1" applyBorder="1" applyAlignment="1">
      <alignment horizontal="right" vertical="center"/>
    </xf>
    <xf numFmtId="43" fontId="54" fillId="0" borderId="16" xfId="1" applyFont="1" applyFill="1" applyBorder="1" applyAlignment="1">
      <alignment horizontal="right" vertical="center"/>
    </xf>
    <xf numFmtId="167" fontId="54" fillId="0" borderId="16" xfId="1" applyNumberFormat="1" applyFont="1" applyFill="1" applyBorder="1" applyAlignment="1">
      <alignment horizontal="right" vertical="center"/>
    </xf>
    <xf numFmtId="14" fontId="54" fillId="0" borderId="16" xfId="0" applyNumberFormat="1" applyFont="1" applyFill="1" applyBorder="1" applyAlignment="1">
      <alignment horizontal="right" vertical="center"/>
    </xf>
    <xf numFmtId="1" fontId="54" fillId="0" borderId="17" xfId="0" applyNumberFormat="1" applyFont="1" applyFill="1" applyBorder="1" applyAlignment="1">
      <alignment horizontal="center" vertical="center"/>
    </xf>
    <xf numFmtId="1" fontId="54" fillId="0" borderId="16" xfId="0" applyNumberFormat="1" applyFont="1" applyFill="1" applyBorder="1" applyAlignment="1">
      <alignment horizontal="center" vertical="center"/>
    </xf>
    <xf numFmtId="0" fontId="54" fillId="0" borderId="17" xfId="0" applyFont="1" applyFill="1" applyBorder="1" applyAlignment="1">
      <alignment vertical="center"/>
    </xf>
    <xf numFmtId="0" fontId="54" fillId="0" borderId="16" xfId="0" applyNumberFormat="1" applyFont="1" applyFill="1" applyBorder="1" applyAlignment="1">
      <alignment horizontal="left" vertical="center"/>
    </xf>
    <xf numFmtId="1" fontId="54" fillId="0" borderId="16" xfId="0" applyNumberFormat="1" applyFont="1" applyFill="1" applyBorder="1" applyAlignment="1">
      <alignment horizontal="left" vertical="center"/>
    </xf>
    <xf numFmtId="0" fontId="55" fillId="0" borderId="15" xfId="0" quotePrefix="1" applyFont="1" applyFill="1" applyBorder="1" applyAlignment="1">
      <alignment horizontal="center" vertical="center"/>
    </xf>
    <xf numFmtId="49" fontId="26" fillId="0" borderId="0" xfId="1" applyNumberFormat="1" applyFont="1" applyFill="1" applyBorder="1" applyAlignment="1">
      <alignment horizontal="right" vertical="center"/>
    </xf>
    <xf numFmtId="165" fontId="25" fillId="0" borderId="0" xfId="0" applyNumberFormat="1" applyFont="1" applyFill="1"/>
    <xf numFmtId="9" fontId="25" fillId="0" borderId="0" xfId="64" applyFont="1" applyFill="1"/>
    <xf numFmtId="165" fontId="25" fillId="0" borderId="0" xfId="1" applyNumberFormat="1" applyFont="1" applyFill="1"/>
    <xf numFmtId="165" fontId="27" fillId="0" borderId="0" xfId="1" applyNumberFormat="1" applyFont="1" applyFill="1" applyAlignment="1">
      <alignment horizontal="center" vertical="center"/>
    </xf>
    <xf numFmtId="49" fontId="26" fillId="0" borderId="16" xfId="0" applyNumberFormat="1" applyFont="1" applyFill="1" applyBorder="1" applyAlignment="1">
      <alignment horizontal="left" vertical="center"/>
    </xf>
    <xf numFmtId="43" fontId="3" fillId="0" borderId="0" xfId="1" applyFont="1" applyFill="1"/>
    <xf numFmtId="0" fontId="24" fillId="0" borderId="0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9" fontId="23" fillId="0" borderId="0" xfId="64" applyFont="1" applyFill="1" applyAlignment="1">
      <alignment horizontal="center" wrapText="1"/>
    </xf>
    <xf numFmtId="165" fontId="23" fillId="0" borderId="0" xfId="1" applyNumberFormat="1" applyFont="1" applyFill="1" applyAlignment="1">
      <alignment horizontal="center" wrapText="1"/>
    </xf>
    <xf numFmtId="185" fontId="3" fillId="0" borderId="0" xfId="0" quotePrefix="1" applyNumberFormat="1" applyFont="1" applyFill="1"/>
    <xf numFmtId="0" fontId="8" fillId="0" borderId="0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center" vertical="center" wrapText="1"/>
    </xf>
    <xf numFmtId="43" fontId="21" fillId="0" borderId="14" xfId="1" applyFont="1" applyFill="1" applyBorder="1" applyAlignment="1">
      <alignment horizontal="center" vertical="center"/>
    </xf>
    <xf numFmtId="43" fontId="21" fillId="0" borderId="14" xfId="1" applyFont="1" applyFill="1" applyBorder="1" applyAlignment="1">
      <alignment horizontal="center" vertical="center" wrapText="1"/>
    </xf>
    <xf numFmtId="43" fontId="19" fillId="0" borderId="14" xfId="1" applyFont="1" applyFill="1" applyBorder="1" applyAlignment="1">
      <alignment horizontal="center" vertical="center" wrapText="1"/>
    </xf>
    <xf numFmtId="165" fontId="13" fillId="0" borderId="14" xfId="1" applyNumberFormat="1" applyFont="1" applyFill="1" applyBorder="1" applyAlignment="1">
      <alignment horizontal="center" vertical="center" wrapText="1"/>
    </xf>
    <xf numFmtId="43" fontId="17" fillId="0" borderId="13" xfId="1" applyFont="1" applyFill="1" applyBorder="1" applyAlignment="1">
      <alignment horizontal="center" vertical="center" wrapText="1"/>
    </xf>
    <xf numFmtId="9" fontId="2" fillId="0" borderId="0" xfId="64" applyFont="1" applyFill="1"/>
    <xf numFmtId="165" fontId="2" fillId="0" borderId="0" xfId="1" applyNumberFormat="1" applyFont="1" applyFill="1"/>
    <xf numFmtId="0" fontId="2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center" wrapText="1"/>
    </xf>
    <xf numFmtId="0" fontId="5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 wrapText="1"/>
    </xf>
    <xf numFmtId="0" fontId="59" fillId="0" borderId="0" xfId="1" quotePrefix="1" applyNumberFormat="1" applyFont="1" applyFill="1" applyBorder="1" applyAlignment="1">
      <alignment horizontal="center"/>
    </xf>
    <xf numFmtId="164" fontId="60" fillId="0" borderId="0" xfId="1" applyNumberFormat="1" applyFont="1" applyFill="1" applyAlignment="1">
      <alignment horizontal="center"/>
    </xf>
    <xf numFmtId="0" fontId="61" fillId="0" borderId="0" xfId="0" applyFont="1" applyFill="1"/>
    <xf numFmtId="0" fontId="9" fillId="0" borderId="21" xfId="0" quotePrefix="1" applyFont="1" applyFill="1" applyBorder="1" applyAlignment="1">
      <alignment horizontal="center" vertical="center"/>
    </xf>
    <xf numFmtId="0" fontId="9" fillId="0" borderId="22" xfId="0" quotePrefix="1" applyFont="1" applyFill="1" applyBorder="1" applyAlignment="1">
      <alignment horizontal="center" vertical="center"/>
    </xf>
    <xf numFmtId="22" fontId="3" fillId="0" borderId="0" xfId="0" applyNumberFormat="1" applyFont="1" applyFill="1" applyAlignment="1">
      <alignment horizontal="center"/>
    </xf>
    <xf numFmtId="164" fontId="6" fillId="0" borderId="0" xfId="1" applyNumberFormat="1" applyFont="1" applyFill="1" applyAlignment="1">
      <alignment horizontal="center"/>
    </xf>
    <xf numFmtId="0" fontId="7" fillId="0" borderId="0" xfId="1" quotePrefix="1" applyNumberFormat="1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165" fontId="16" fillId="0" borderId="6" xfId="1" applyNumberFormat="1" applyFont="1" applyFill="1" applyBorder="1" applyAlignment="1">
      <alignment horizontal="center" vertical="center" wrapText="1"/>
    </xf>
    <xf numFmtId="165" fontId="16" fillId="0" borderId="7" xfId="1" applyNumberFormat="1" applyFont="1" applyFill="1" applyBorder="1" applyAlignment="1">
      <alignment horizontal="center" vertical="center" wrapText="1"/>
    </xf>
    <xf numFmtId="165" fontId="16" fillId="0" borderId="8" xfId="1" applyNumberFormat="1" applyFont="1" applyFill="1" applyBorder="1" applyAlignment="1">
      <alignment horizontal="center" vertical="center" wrapText="1"/>
    </xf>
    <xf numFmtId="9" fontId="16" fillId="0" borderId="6" xfId="0" applyNumberFormat="1" applyFont="1" applyFill="1" applyBorder="1" applyAlignment="1">
      <alignment horizontal="center" vertical="center" wrapText="1"/>
    </xf>
    <xf numFmtId="9" fontId="16" fillId="0" borderId="7" xfId="0" applyNumberFormat="1" applyFont="1" applyFill="1" applyBorder="1" applyAlignment="1">
      <alignment horizontal="center" vertical="center" wrapText="1"/>
    </xf>
    <xf numFmtId="9" fontId="16" fillId="0" borderId="8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center"/>
    </xf>
  </cellXfs>
  <cellStyles count="65">
    <cellStyle name="??" xfId="2"/>
    <cellStyle name="?? [0.00]_Region Orders (2)" xfId="3"/>
    <cellStyle name="?? [0]_RESULTS" xfId="4"/>
    <cellStyle name="???? [0.00]_Region Orders (2)" xfId="5"/>
    <cellStyle name="????_Region Orders (2)" xfId="6"/>
    <cellStyle name="??_kc-elec system check list" xfId="7"/>
    <cellStyle name="active" xfId="8"/>
    <cellStyle name="AeE­ [0]_INQUIRY ¿μ¾÷AßAø " xfId="9"/>
    <cellStyle name="AeE­_INQUIRY ¿μ¾÷AßAø " xfId="10"/>
    <cellStyle name="args.style" xfId="11"/>
    <cellStyle name="AÞ¸¶ [0]_INQUIRY ¿?¾÷AßAø " xfId="12"/>
    <cellStyle name="AÞ¸¶_INQUIRY ¿?¾÷AßAø " xfId="13"/>
    <cellStyle name="C?AØ_¿?¾÷CoE² " xfId="14"/>
    <cellStyle name="C￥AØ_¿μ¾÷CoE² " xfId="15"/>
    <cellStyle name="Calc Currency (0)" xfId="16"/>
    <cellStyle name="Comma" xfId="1" builtinId="3"/>
    <cellStyle name="Comma0" xfId="17"/>
    <cellStyle name="Copied" xfId="18"/>
    <cellStyle name="COST1" xfId="19"/>
    <cellStyle name="Currency0" xfId="20"/>
    <cellStyle name="Date" xfId="21"/>
    <cellStyle name="Entered" xfId="22"/>
    <cellStyle name="Fixed" xfId="23"/>
    <cellStyle name="Grey" xfId="24"/>
    <cellStyle name="Header1" xfId="25"/>
    <cellStyle name="Header2" xfId="26"/>
    <cellStyle name="Input [yellow]" xfId="27"/>
    <cellStyle name="Input Cells" xfId="28"/>
    <cellStyle name="Linked Cells" xfId="29"/>
    <cellStyle name="Milliers [0]_!!!GO" xfId="30"/>
    <cellStyle name="Milliers_!!!GO" xfId="31"/>
    <cellStyle name="Mon?aire [0]_!!!GO" xfId="32"/>
    <cellStyle name="Mon?aire_!!!GO" xfId="33"/>
    <cellStyle name="Normal" xfId="0" builtinId="0"/>
    <cellStyle name="Normal - Style1" xfId="34"/>
    <cellStyle name="per.style" xfId="35"/>
    <cellStyle name="Percent" xfId="64" builtinId="5"/>
    <cellStyle name="Percent [2]" xfId="36"/>
    <cellStyle name="PERCENTAGE" xfId="37"/>
    <cellStyle name="pricing" xfId="38"/>
    <cellStyle name="PSChar" xfId="39"/>
    <cellStyle name="RevList" xfId="40"/>
    <cellStyle name="Subtotal" xfId="41"/>
    <cellStyle name="똿뗦먛귟 [0.00]_PRODUCT DETAIL Q1" xfId="42"/>
    <cellStyle name="똿뗦먛귟_PRODUCT DETAIL Q1" xfId="43"/>
    <cellStyle name="믅됞 [0.00]_PRODUCT DETAIL Q1" xfId="44"/>
    <cellStyle name="믅됞_PRODUCT DETAIL Q1" xfId="45"/>
    <cellStyle name="백분율_95" xfId="46"/>
    <cellStyle name="뷭?_BOOKSHIP" xfId="47"/>
    <cellStyle name="쉼표 [0]_WICKED FASHIONS(02-23)" xfId="48"/>
    <cellStyle name="콤마 [0]_1202" xfId="49"/>
    <cellStyle name="콤마_1202" xfId="50"/>
    <cellStyle name="통화 [0]_1202" xfId="51"/>
    <cellStyle name="통화_1202" xfId="52"/>
    <cellStyle name="표준_(정보부문)월별인원계획" xfId="53"/>
    <cellStyle name="一般_1111tran" xfId="54"/>
    <cellStyle name="千分位[0]_Book1" xfId="55"/>
    <cellStyle name="千分位_Book1" xfId="56"/>
    <cellStyle name="桁区切り [0.00]_DISTRO" xfId="57"/>
    <cellStyle name="桁区切り_DISTRO" xfId="58"/>
    <cellStyle name="標準_DISTRO" xfId="59"/>
    <cellStyle name="貨幣 [0]_Book1" xfId="60"/>
    <cellStyle name="貨幣_Book1" xfId="61"/>
    <cellStyle name="通貨 [0.00]_DISTRO" xfId="62"/>
    <cellStyle name="通貨_DISTRO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uyetnga\bb%20ban%20giao\LVTD\MSOffice\EXCEL\LUC\DT%20DZ%2022+TBA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uyetnga\bb%20ban%20giao\LVTD\MSOffice\EXCEL\LUC\HY3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uyetnga\bb%20ban%20giao\Thang%20KT%202001\Ho%20so%20thau\Du%20thau%20Huu%20Lung%20-%20Lang%20S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Trangvp/LOCALS~1/Temp/Rar$DI00.313/sosach2002/SOSACH%202002/TR-%20TRIAL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GAN/LUONG/2012%20FROM%2005%20CHUTEX/T-11-2012%20office%20&amp;%20Fac/SA%20T11-2012%20office%20&amp;%20Fac_allowance%20ChuTex%20pr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  <sheetName val="INVOICE"/>
      <sheetName val="Packing"/>
      <sheetName val="VASN"/>
      <sheetName val="Actual (1)"/>
      <sheetName val="Actual (2)"/>
      <sheetName val="DECLARATION"/>
      <sheetName val="quota"/>
      <sheetName val="guarantee"/>
      <sheetName val="BE.Letter"/>
      <sheetName val="CERTI(1)"/>
      <sheetName val="CETI(2)"/>
      <sheetName val="00000000"/>
      <sheetName val="VXXXXXXX"/>
      <sheetName val="Recovered_Sheet1"/>
      <sheetName val="Recovered_Sheet2"/>
      <sheetName val="Recovered_Sheet3"/>
      <sheetName val="10000000"/>
      <sheetName val="20000000"/>
      <sheetName val="30000000"/>
      <sheetName val="40000000"/>
      <sheetName val="000000000000"/>
      <sheetName val="100000000000"/>
      <sheetName val="200000000000"/>
      <sheetName val="50000000"/>
      <sheetName val="70000000"/>
      <sheetName val="60000000"/>
      <sheetName val="VCTT"/>
      <sheetName val="Sheet1"/>
      <sheetName val="Sheet6"/>
      <sheetName val="Sheet2"/>
      <sheetName val="Sheet7"/>
      <sheetName val="Sheet4"/>
      <sheetName val="Sheet5"/>
      <sheetName val="Sheet3"/>
      <sheetName val="XL4Poppy"/>
      <sheetName val="(1)TK_ThueGTGT_Thang"/>
      <sheetName val="Canuoc QH"/>
      <sheetName val="Canuoc "/>
      <sheetName val="MN&amp;TDsua QH"/>
      <sheetName val="MN&amp;TDsua"/>
      <sheetName val="DBBB sua QH"/>
      <sheetName val="DBBB sua"/>
      <sheetName val="BTBsua QH"/>
      <sheetName val="BTBsua"/>
      <sheetName val="DHNTBsua QH"/>
      <sheetName val="DHNTBsua"/>
      <sheetName val="TNsua QH"/>
      <sheetName val="TNsua"/>
      <sheetName val="DNBsua QH"/>
      <sheetName val="DNBsua"/>
      <sheetName val="DBSCLsua QH"/>
      <sheetName val="DBSCLsua"/>
      <sheetName val="XXXXXXXX"/>
      <sheetName val="CT Thang Mo"/>
      <sheetName val="CT  P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  <sheetName val="Sheet6"/>
      <sheetName val="Sheet7"/>
      <sheetName val="Sheet4"/>
      <sheetName val="Sheet5"/>
      <sheetName val="XL4Poppy"/>
      <sheetName val="(1)TK_ThueGTGT_Thang"/>
      <sheetName val="(2)Bangkebanra"/>
      <sheetName val="(3)BKMuavao-Co HDGTGT"/>
      <sheetName val="(4)BKMuavao-KTru 3% "/>
      <sheetName val="DUONG"/>
      <sheetName val="KHANH"/>
      <sheetName val="PHONG"/>
      <sheetName val="XXXXXXXX"/>
      <sheetName val="DAUTU"/>
      <sheetName val="BLNN"/>
      <sheetName val="2003"/>
      <sheetName val="00000000"/>
      <sheetName val="THANG 1"/>
      <sheetName val="THANG2"/>
      <sheetName val="THANG3"/>
      <sheetName val="THANG 4"/>
      <sheetName val="THANG 5"/>
      <sheetName val="THANG 6"/>
      <sheetName val="THANG 7"/>
      <sheetName val="THANG 8"/>
      <sheetName val="THANG 9"/>
      <sheetName val="THANG 10"/>
      <sheetName val="THANG 11"/>
      <sheetName val="THANG 12"/>
      <sheetName val="LUONG THANG THU 13"/>
      <sheetName val="CONG DOAN"/>
      <sheetName val="co huu"/>
      <sheetName val="to kho"/>
      <sheetName val="PU"/>
      <sheetName val="NHAN"/>
      <sheetName val="luong moc"/>
      <sheetName val="XL4Test5"/>
      <sheetName val="Chiet tinh dz22"/>
    </sheetNames>
    <sheetDataSet>
      <sheetData sheetId="0"/>
      <sheetData sheetId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  <sheetName val="TGTGT"/>
      <sheetName val="DAURA"/>
      <sheetName val="DAUVAO"/>
      <sheetName val="NXT"/>
      <sheetName val="HOPDONG"/>
      <sheetName val="SDHD"/>
      <sheetName val="Sheet1"/>
      <sheetName val="Sheet6"/>
      <sheetName val="Sheet2"/>
      <sheetName val="Sheet7"/>
      <sheetName val="Sheet4"/>
      <sheetName val="Sheet5"/>
      <sheetName val="Sheet3"/>
      <sheetName val="(1)TK_ThueGTGT_Thang"/>
      <sheetName val="00000000"/>
      <sheetName val="DUONG"/>
      <sheetName val="KHANH"/>
      <sheetName val="PHONG"/>
      <sheetName val="XXXXXXXX"/>
      <sheetName val="Chiet tinh dz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"/>
      <sheetName val="NKC+SQ"/>
      <sheetName val="NKC"/>
      <sheetName val="SO QUY"/>
      <sheetName val="00000000"/>
      <sheetName val="10000000"/>
    </sheetNames>
    <sheetDataSet>
      <sheetData sheetId="0" refreshError="1"/>
      <sheetData sheetId="1">
        <row r="3">
          <cell r="E3" t="str">
            <v>TK_NO</v>
          </cell>
          <cell r="F3" t="str">
            <v>TK_CO</v>
          </cell>
          <cell r="G3" t="str">
            <v>SO_TIEN</v>
          </cell>
        </row>
        <row r="4">
          <cell r="E4" t="str">
            <v>1531</v>
          </cell>
          <cell r="F4" t="str">
            <v>1111</v>
          </cell>
          <cell r="G4">
            <v>16929000</v>
          </cell>
        </row>
        <row r="5">
          <cell r="E5" t="str">
            <v>1331</v>
          </cell>
          <cell r="F5" t="str">
            <v>1111</v>
          </cell>
          <cell r="G5">
            <v>171000</v>
          </cell>
        </row>
        <row r="6">
          <cell r="E6" t="str">
            <v>62774</v>
          </cell>
          <cell r="F6" t="str">
            <v>1111</v>
          </cell>
          <cell r="G6">
            <v>150000</v>
          </cell>
        </row>
        <row r="7">
          <cell r="E7" t="str">
            <v>62774</v>
          </cell>
          <cell r="F7" t="str">
            <v>1111</v>
          </cell>
          <cell r="G7">
            <v>4640000</v>
          </cell>
        </row>
        <row r="8">
          <cell r="E8" t="str">
            <v>64272</v>
          </cell>
          <cell r="F8" t="str">
            <v>1111</v>
          </cell>
          <cell r="G8">
            <v>12370842</v>
          </cell>
        </row>
        <row r="9">
          <cell r="E9" t="str">
            <v>1331</v>
          </cell>
          <cell r="F9" t="str">
            <v>1111</v>
          </cell>
          <cell r="G9">
            <v>1237085</v>
          </cell>
        </row>
        <row r="10">
          <cell r="E10" t="str">
            <v>3312-08</v>
          </cell>
          <cell r="F10" t="str">
            <v>1111</v>
          </cell>
          <cell r="G10">
            <v>200000</v>
          </cell>
        </row>
        <row r="11">
          <cell r="E11" t="str">
            <v>3312-08</v>
          </cell>
          <cell r="F11" t="str">
            <v>1111</v>
          </cell>
          <cell r="G11">
            <v>2586000</v>
          </cell>
        </row>
        <row r="12">
          <cell r="E12" t="str">
            <v>3312-08</v>
          </cell>
          <cell r="F12" t="str">
            <v>1111</v>
          </cell>
          <cell r="G12">
            <v>1415000</v>
          </cell>
        </row>
        <row r="13">
          <cell r="E13" t="str">
            <v>3312-08</v>
          </cell>
          <cell r="F13" t="str">
            <v>1111</v>
          </cell>
          <cell r="G13">
            <v>944873</v>
          </cell>
        </row>
        <row r="14">
          <cell r="E14" t="str">
            <v>3312-08</v>
          </cell>
          <cell r="F14" t="str">
            <v>1111</v>
          </cell>
          <cell r="G14">
            <v>400000</v>
          </cell>
        </row>
        <row r="15">
          <cell r="E15" t="str">
            <v>3312-08</v>
          </cell>
          <cell r="F15" t="str">
            <v>1111</v>
          </cell>
          <cell r="G15">
            <v>250000</v>
          </cell>
        </row>
        <row r="16">
          <cell r="E16" t="str">
            <v>3312-08</v>
          </cell>
          <cell r="F16" t="str">
            <v>1111</v>
          </cell>
          <cell r="G16">
            <v>1110000</v>
          </cell>
        </row>
        <row r="17">
          <cell r="E17" t="str">
            <v>3312-08</v>
          </cell>
          <cell r="F17" t="str">
            <v>1111</v>
          </cell>
          <cell r="G17">
            <v>967000</v>
          </cell>
        </row>
        <row r="18">
          <cell r="E18" t="str">
            <v>3312-08</v>
          </cell>
          <cell r="F18" t="str">
            <v>1111</v>
          </cell>
          <cell r="G18">
            <v>1321684</v>
          </cell>
        </row>
        <row r="19">
          <cell r="E19" t="str">
            <v>3312-08</v>
          </cell>
          <cell r="F19" t="str">
            <v>1111</v>
          </cell>
          <cell r="G19">
            <v>653751</v>
          </cell>
        </row>
        <row r="20">
          <cell r="E20" t="str">
            <v>3312-08</v>
          </cell>
          <cell r="F20" t="str">
            <v>1111</v>
          </cell>
          <cell r="G20">
            <v>652820</v>
          </cell>
        </row>
        <row r="21">
          <cell r="E21" t="str">
            <v>3312-08</v>
          </cell>
          <cell r="F21" t="str">
            <v>1111</v>
          </cell>
          <cell r="G21">
            <v>1240310</v>
          </cell>
        </row>
        <row r="22">
          <cell r="E22" t="str">
            <v>3312-08</v>
          </cell>
          <cell r="F22" t="str">
            <v>1111</v>
          </cell>
          <cell r="G22">
            <v>661100</v>
          </cell>
        </row>
        <row r="23">
          <cell r="E23" t="str">
            <v>3312-08</v>
          </cell>
          <cell r="F23" t="str">
            <v>1111</v>
          </cell>
          <cell r="G23">
            <v>813626</v>
          </cell>
        </row>
        <row r="24">
          <cell r="E24" t="str">
            <v>3312-08</v>
          </cell>
          <cell r="F24" t="str">
            <v>1111</v>
          </cell>
          <cell r="G24">
            <v>1526883</v>
          </cell>
        </row>
        <row r="25">
          <cell r="E25" t="str">
            <v>3312-08</v>
          </cell>
          <cell r="F25" t="str">
            <v>1111</v>
          </cell>
          <cell r="G25">
            <v>640786</v>
          </cell>
        </row>
        <row r="26">
          <cell r="E26" t="str">
            <v>3312-08</v>
          </cell>
          <cell r="F26" t="str">
            <v>1111</v>
          </cell>
          <cell r="G26">
            <v>918125</v>
          </cell>
        </row>
        <row r="27">
          <cell r="E27" t="str">
            <v>3312-08</v>
          </cell>
          <cell r="F27" t="str">
            <v>1111</v>
          </cell>
          <cell r="G27">
            <v>1407055</v>
          </cell>
        </row>
        <row r="28">
          <cell r="E28" t="str">
            <v>3312-08</v>
          </cell>
          <cell r="F28" t="str">
            <v>1111</v>
          </cell>
          <cell r="G28">
            <v>556270</v>
          </cell>
        </row>
        <row r="29">
          <cell r="E29" t="str">
            <v>3312-08</v>
          </cell>
          <cell r="F29" t="str">
            <v>1111</v>
          </cell>
          <cell r="G29">
            <v>686793</v>
          </cell>
        </row>
        <row r="30">
          <cell r="E30" t="str">
            <v>3312-08</v>
          </cell>
          <cell r="F30" t="str">
            <v>1111</v>
          </cell>
          <cell r="G30">
            <v>1520000</v>
          </cell>
        </row>
        <row r="31">
          <cell r="E31" t="str">
            <v>3312-08</v>
          </cell>
          <cell r="F31" t="str">
            <v>1111</v>
          </cell>
          <cell r="G31">
            <v>1378020</v>
          </cell>
        </row>
        <row r="32">
          <cell r="E32" t="str">
            <v>3312-08</v>
          </cell>
          <cell r="F32" t="str">
            <v>1111</v>
          </cell>
          <cell r="G32">
            <v>3104500</v>
          </cell>
        </row>
        <row r="33">
          <cell r="E33" t="str">
            <v>3312-08</v>
          </cell>
          <cell r="F33" t="str">
            <v>1111</v>
          </cell>
          <cell r="G33">
            <v>6531741</v>
          </cell>
        </row>
        <row r="34">
          <cell r="E34" t="str">
            <v>3312-08</v>
          </cell>
          <cell r="F34" t="str">
            <v>1111</v>
          </cell>
          <cell r="G34">
            <v>6927377</v>
          </cell>
        </row>
        <row r="35">
          <cell r="E35" t="str">
            <v>3312-08</v>
          </cell>
          <cell r="F35" t="str">
            <v>1111</v>
          </cell>
          <cell r="G35">
            <v>2566090</v>
          </cell>
        </row>
        <row r="36">
          <cell r="E36" t="str">
            <v>3312-08</v>
          </cell>
          <cell r="F36" t="str">
            <v>1111</v>
          </cell>
          <cell r="G36">
            <v>730000</v>
          </cell>
        </row>
        <row r="37">
          <cell r="E37" t="str">
            <v>3312-08</v>
          </cell>
          <cell r="F37" t="str">
            <v>1111</v>
          </cell>
          <cell r="G37">
            <v>4811760</v>
          </cell>
        </row>
        <row r="38">
          <cell r="E38" t="str">
            <v>3312-08</v>
          </cell>
          <cell r="F38" t="str">
            <v>1111</v>
          </cell>
          <cell r="G38">
            <v>857669</v>
          </cell>
        </row>
        <row r="39">
          <cell r="E39" t="str">
            <v>3312-08</v>
          </cell>
          <cell r="F39" t="str">
            <v>1111</v>
          </cell>
          <cell r="G39">
            <v>1578070</v>
          </cell>
        </row>
        <row r="40">
          <cell r="E40" t="str">
            <v>3312-08</v>
          </cell>
          <cell r="F40" t="str">
            <v>1111</v>
          </cell>
          <cell r="G40">
            <v>620000</v>
          </cell>
        </row>
        <row r="41">
          <cell r="E41" t="str">
            <v>3312-08</v>
          </cell>
          <cell r="F41" t="str">
            <v>1111</v>
          </cell>
          <cell r="G41">
            <v>2653691</v>
          </cell>
        </row>
        <row r="42">
          <cell r="E42" t="str">
            <v>3312-08</v>
          </cell>
          <cell r="F42" t="str">
            <v>1111</v>
          </cell>
          <cell r="G42">
            <v>2193710</v>
          </cell>
        </row>
        <row r="43">
          <cell r="E43" t="str">
            <v>3312-08</v>
          </cell>
          <cell r="F43" t="str">
            <v>1111</v>
          </cell>
          <cell r="G43">
            <v>2280000</v>
          </cell>
        </row>
        <row r="44">
          <cell r="E44" t="str">
            <v>64275</v>
          </cell>
          <cell r="F44" t="str">
            <v>1111</v>
          </cell>
          <cell r="G44">
            <v>107000</v>
          </cell>
        </row>
        <row r="45">
          <cell r="E45" t="str">
            <v>62775</v>
          </cell>
          <cell r="F45" t="str">
            <v>1111</v>
          </cell>
          <cell r="G45">
            <v>97000</v>
          </cell>
        </row>
        <row r="46">
          <cell r="E46" t="str">
            <v>1331</v>
          </cell>
          <cell r="F46" t="str">
            <v>1111</v>
          </cell>
          <cell r="G46">
            <v>31000</v>
          </cell>
        </row>
        <row r="47">
          <cell r="E47" t="str">
            <v>62775</v>
          </cell>
          <cell r="F47" t="str">
            <v>1111</v>
          </cell>
          <cell r="G47">
            <v>55000</v>
          </cell>
        </row>
        <row r="48">
          <cell r="E48" t="str">
            <v>1331</v>
          </cell>
          <cell r="F48" t="str">
            <v>1111</v>
          </cell>
          <cell r="G48">
            <v>18000</v>
          </cell>
        </row>
        <row r="49">
          <cell r="E49" t="str">
            <v>62775</v>
          </cell>
          <cell r="F49" t="str">
            <v>1111</v>
          </cell>
          <cell r="G49">
            <v>48000</v>
          </cell>
        </row>
        <row r="50">
          <cell r="E50" t="str">
            <v>1331</v>
          </cell>
          <cell r="F50" t="str">
            <v>1111</v>
          </cell>
          <cell r="G50">
            <v>16000</v>
          </cell>
        </row>
        <row r="51">
          <cell r="E51" t="str">
            <v>62775</v>
          </cell>
          <cell r="F51" t="str">
            <v>1111</v>
          </cell>
          <cell r="G51">
            <v>10000</v>
          </cell>
        </row>
        <row r="52">
          <cell r="E52" t="str">
            <v>62775</v>
          </cell>
          <cell r="F52" t="str">
            <v>1111</v>
          </cell>
          <cell r="G52">
            <v>2100000</v>
          </cell>
        </row>
        <row r="53">
          <cell r="E53" t="str">
            <v>1331</v>
          </cell>
          <cell r="F53" t="str">
            <v>1111</v>
          </cell>
          <cell r="G53">
            <v>105000</v>
          </cell>
        </row>
        <row r="54">
          <cell r="E54" t="str">
            <v>1533</v>
          </cell>
          <cell r="F54" t="str">
            <v>1111</v>
          </cell>
          <cell r="G54">
            <v>3771000</v>
          </cell>
        </row>
        <row r="55">
          <cell r="E55" t="str">
            <v>1331</v>
          </cell>
          <cell r="F55" t="str">
            <v>1111</v>
          </cell>
          <cell r="G55">
            <v>70185</v>
          </cell>
        </row>
        <row r="56">
          <cell r="E56" t="str">
            <v>1531</v>
          </cell>
          <cell r="F56" t="str">
            <v>1111</v>
          </cell>
          <cell r="G56">
            <v>3177315</v>
          </cell>
        </row>
        <row r="57">
          <cell r="E57" t="str">
            <v>1533</v>
          </cell>
          <cell r="F57" t="str">
            <v>1111</v>
          </cell>
          <cell r="G57">
            <v>594000</v>
          </cell>
        </row>
        <row r="58">
          <cell r="E58" t="str">
            <v>1331</v>
          </cell>
          <cell r="F58" t="str">
            <v>1111</v>
          </cell>
          <cell r="G58">
            <v>6000</v>
          </cell>
        </row>
        <row r="59">
          <cell r="E59" t="str">
            <v>1531</v>
          </cell>
          <cell r="F59" t="str">
            <v>1111</v>
          </cell>
          <cell r="G59">
            <v>598950</v>
          </cell>
        </row>
        <row r="60">
          <cell r="E60" t="str">
            <v>1331</v>
          </cell>
          <cell r="F60" t="str">
            <v>1111</v>
          </cell>
          <cell r="G60">
            <v>6050</v>
          </cell>
        </row>
        <row r="61">
          <cell r="E61" t="str">
            <v>1531</v>
          </cell>
          <cell r="F61" t="str">
            <v>1111</v>
          </cell>
          <cell r="G61">
            <v>2673000</v>
          </cell>
        </row>
        <row r="62">
          <cell r="E62" t="str">
            <v>1331</v>
          </cell>
          <cell r="F62" t="str">
            <v>1111</v>
          </cell>
          <cell r="G62">
            <v>133650</v>
          </cell>
        </row>
        <row r="63">
          <cell r="E63" t="str">
            <v>1531</v>
          </cell>
          <cell r="F63" t="str">
            <v>1111</v>
          </cell>
          <cell r="G63">
            <v>55000</v>
          </cell>
        </row>
        <row r="64">
          <cell r="E64" t="str">
            <v>1531</v>
          </cell>
          <cell r="F64" t="str">
            <v>1111</v>
          </cell>
          <cell r="G64">
            <v>891000</v>
          </cell>
        </row>
        <row r="65">
          <cell r="E65" t="str">
            <v>1331</v>
          </cell>
          <cell r="F65" t="str">
            <v>1111</v>
          </cell>
          <cell r="G65">
            <v>9000</v>
          </cell>
        </row>
        <row r="66">
          <cell r="E66" t="str">
            <v>1533</v>
          </cell>
          <cell r="F66" t="str">
            <v>1111</v>
          </cell>
          <cell r="G66">
            <v>207900</v>
          </cell>
        </row>
        <row r="67">
          <cell r="E67" t="str">
            <v>1331</v>
          </cell>
          <cell r="F67" t="str">
            <v>1111</v>
          </cell>
          <cell r="G67">
            <v>2100</v>
          </cell>
        </row>
        <row r="68">
          <cell r="E68" t="str">
            <v>1533</v>
          </cell>
          <cell r="F68" t="str">
            <v>1111</v>
          </cell>
          <cell r="G68">
            <v>2322380</v>
          </cell>
        </row>
        <row r="69">
          <cell r="E69" t="str">
            <v>1331</v>
          </cell>
          <cell r="F69" t="str">
            <v>1111</v>
          </cell>
          <cell r="G69">
            <v>116119</v>
          </cell>
        </row>
        <row r="70">
          <cell r="E70" t="str">
            <v>1531</v>
          </cell>
          <cell r="F70" t="str">
            <v>1111</v>
          </cell>
          <cell r="G70">
            <v>2025317</v>
          </cell>
        </row>
        <row r="71">
          <cell r="E71" t="str">
            <v>1331</v>
          </cell>
          <cell r="F71" t="str">
            <v>1111</v>
          </cell>
          <cell r="G71">
            <v>49683</v>
          </cell>
        </row>
        <row r="72">
          <cell r="E72" t="str">
            <v>64275</v>
          </cell>
          <cell r="F72" t="str">
            <v>1111</v>
          </cell>
          <cell r="G72">
            <v>165000</v>
          </cell>
        </row>
        <row r="73">
          <cell r="E73" t="str">
            <v>64281</v>
          </cell>
          <cell r="F73" t="str">
            <v>1111</v>
          </cell>
          <cell r="G73">
            <v>700000</v>
          </cell>
        </row>
        <row r="74">
          <cell r="E74" t="str">
            <v>1533</v>
          </cell>
          <cell r="F74" t="str">
            <v>1111</v>
          </cell>
          <cell r="G74">
            <v>2893300</v>
          </cell>
        </row>
        <row r="75">
          <cell r="E75" t="str">
            <v>1531</v>
          </cell>
          <cell r="F75" t="str">
            <v>1111</v>
          </cell>
          <cell r="G75">
            <v>54000</v>
          </cell>
        </row>
        <row r="76">
          <cell r="E76" t="str">
            <v>1531</v>
          </cell>
          <cell r="F76" t="str">
            <v>1111</v>
          </cell>
          <cell r="G76">
            <v>49000</v>
          </cell>
        </row>
        <row r="77">
          <cell r="E77" t="str">
            <v>64273</v>
          </cell>
          <cell r="F77" t="str">
            <v>1111</v>
          </cell>
          <cell r="G77">
            <v>475200</v>
          </cell>
        </row>
        <row r="78">
          <cell r="E78" t="str">
            <v>1331</v>
          </cell>
          <cell r="F78" t="str">
            <v>1111</v>
          </cell>
          <cell r="G78">
            <v>4800</v>
          </cell>
        </row>
        <row r="79">
          <cell r="E79" t="str">
            <v>1531</v>
          </cell>
          <cell r="F79" t="str">
            <v>1111</v>
          </cell>
          <cell r="G79">
            <v>600000</v>
          </cell>
        </row>
        <row r="80">
          <cell r="E80" t="str">
            <v>62775</v>
          </cell>
          <cell r="F80" t="str">
            <v>1111</v>
          </cell>
          <cell r="G80">
            <v>111000</v>
          </cell>
        </row>
        <row r="81">
          <cell r="E81" t="str">
            <v>1331</v>
          </cell>
          <cell r="F81" t="str">
            <v>1111</v>
          </cell>
          <cell r="G81">
            <v>30000</v>
          </cell>
        </row>
        <row r="82">
          <cell r="E82" t="str">
            <v>62775</v>
          </cell>
          <cell r="F82" t="str">
            <v>1111</v>
          </cell>
          <cell r="G82">
            <v>1445173</v>
          </cell>
        </row>
        <row r="83">
          <cell r="E83" t="str">
            <v>1331</v>
          </cell>
          <cell r="F83" t="str">
            <v>1111</v>
          </cell>
          <cell r="G83">
            <v>144517</v>
          </cell>
        </row>
        <row r="84">
          <cell r="E84" t="str">
            <v>62773</v>
          </cell>
          <cell r="F84" t="str">
            <v>1111</v>
          </cell>
          <cell r="G84">
            <v>63000</v>
          </cell>
        </row>
        <row r="85">
          <cell r="E85" t="str">
            <v>6417</v>
          </cell>
          <cell r="F85" t="str">
            <v>1111</v>
          </cell>
          <cell r="G85">
            <v>440000</v>
          </cell>
        </row>
        <row r="86">
          <cell r="E86" t="str">
            <v>62773</v>
          </cell>
          <cell r="F86" t="str">
            <v>1111</v>
          </cell>
          <cell r="G86">
            <v>50000</v>
          </cell>
        </row>
        <row r="87">
          <cell r="E87" t="str">
            <v>64275</v>
          </cell>
          <cell r="F87" t="str">
            <v>1111</v>
          </cell>
          <cell r="G87">
            <v>92000</v>
          </cell>
        </row>
        <row r="88">
          <cell r="E88" t="str">
            <v>64275</v>
          </cell>
          <cell r="F88" t="str">
            <v>1111</v>
          </cell>
          <cell r="G88">
            <v>165000</v>
          </cell>
        </row>
        <row r="89">
          <cell r="E89" t="str">
            <v>1111</v>
          </cell>
          <cell r="F89" t="str">
            <v>1121-01</v>
          </cell>
          <cell r="G89">
            <v>894071667</v>
          </cell>
        </row>
        <row r="90">
          <cell r="E90" t="str">
            <v>1111</v>
          </cell>
          <cell r="F90" t="str">
            <v>1122-01</v>
          </cell>
          <cell r="G90">
            <v>685928333</v>
          </cell>
        </row>
        <row r="91">
          <cell r="E91" t="str">
            <v>1531</v>
          </cell>
          <cell r="F91" t="str">
            <v>1111</v>
          </cell>
          <cell r="G91">
            <v>851400</v>
          </cell>
        </row>
        <row r="92">
          <cell r="E92" t="str">
            <v>1331</v>
          </cell>
          <cell r="F92" t="str">
            <v>1111</v>
          </cell>
          <cell r="G92">
            <v>8600</v>
          </cell>
        </row>
        <row r="93">
          <cell r="E93" t="str">
            <v>1531</v>
          </cell>
          <cell r="F93" t="str">
            <v>1111</v>
          </cell>
          <cell r="G93">
            <v>1268000</v>
          </cell>
        </row>
        <row r="94">
          <cell r="E94" t="str">
            <v>1331</v>
          </cell>
          <cell r="F94" t="str">
            <v>1111</v>
          </cell>
          <cell r="G94">
            <v>126800</v>
          </cell>
        </row>
        <row r="95">
          <cell r="E95" t="str">
            <v>6273</v>
          </cell>
          <cell r="F95" t="str">
            <v>1111</v>
          </cell>
          <cell r="G95">
            <v>15990000</v>
          </cell>
        </row>
        <row r="96">
          <cell r="E96" t="str">
            <v>62774</v>
          </cell>
          <cell r="F96" t="str">
            <v>1111</v>
          </cell>
          <cell r="G96">
            <v>150000</v>
          </cell>
        </row>
        <row r="97">
          <cell r="E97" t="str">
            <v>62711</v>
          </cell>
          <cell r="F97" t="str">
            <v>1111</v>
          </cell>
          <cell r="G97">
            <v>360000</v>
          </cell>
        </row>
        <row r="98">
          <cell r="E98" t="str">
            <v>62711</v>
          </cell>
          <cell r="F98" t="str">
            <v>1111</v>
          </cell>
          <cell r="G98">
            <v>24000</v>
          </cell>
        </row>
        <row r="99">
          <cell r="E99" t="str">
            <v>6423</v>
          </cell>
          <cell r="F99" t="str">
            <v>1111</v>
          </cell>
          <cell r="G99">
            <v>190476</v>
          </cell>
        </row>
        <row r="100">
          <cell r="E100" t="str">
            <v>1331</v>
          </cell>
          <cell r="F100" t="str">
            <v>1111</v>
          </cell>
          <cell r="G100">
            <v>9524</v>
          </cell>
        </row>
        <row r="101">
          <cell r="E101" t="str">
            <v>62775</v>
          </cell>
          <cell r="F101" t="str">
            <v>1111</v>
          </cell>
          <cell r="G101">
            <v>13000</v>
          </cell>
        </row>
        <row r="102">
          <cell r="E102" t="str">
            <v>1331</v>
          </cell>
          <cell r="F102" t="str">
            <v>1111</v>
          </cell>
          <cell r="G102">
            <v>4000</v>
          </cell>
        </row>
        <row r="103">
          <cell r="E103" t="str">
            <v>62774</v>
          </cell>
          <cell r="F103" t="str">
            <v>1111</v>
          </cell>
          <cell r="G103">
            <v>450000</v>
          </cell>
        </row>
        <row r="104">
          <cell r="E104" t="str">
            <v>3341</v>
          </cell>
          <cell r="F104" t="str">
            <v>1111</v>
          </cell>
          <cell r="G104">
            <v>1444989968</v>
          </cell>
        </row>
        <row r="105">
          <cell r="E105" t="str">
            <v>3383</v>
          </cell>
          <cell r="F105" t="str">
            <v>1111</v>
          </cell>
          <cell r="G105">
            <v>88891500</v>
          </cell>
        </row>
        <row r="106">
          <cell r="E106" t="str">
            <v>3384</v>
          </cell>
          <cell r="F106" t="str">
            <v>1111</v>
          </cell>
          <cell r="G106">
            <v>11852200</v>
          </cell>
        </row>
        <row r="107">
          <cell r="E107" t="str">
            <v>242-01</v>
          </cell>
          <cell r="F107" t="str">
            <v>1111</v>
          </cell>
          <cell r="G107">
            <v>35556600</v>
          </cell>
        </row>
        <row r="108">
          <cell r="E108">
            <v>64275</v>
          </cell>
          <cell r="F108" t="str">
            <v>1111</v>
          </cell>
          <cell r="G108">
            <v>340000</v>
          </cell>
        </row>
        <row r="109">
          <cell r="E109" t="str">
            <v>62775</v>
          </cell>
          <cell r="F109" t="str">
            <v>1111</v>
          </cell>
          <cell r="G109">
            <v>14000</v>
          </cell>
        </row>
        <row r="110">
          <cell r="E110" t="str">
            <v>1331</v>
          </cell>
          <cell r="F110" t="str">
            <v>1111</v>
          </cell>
          <cell r="G110">
            <v>4000</v>
          </cell>
        </row>
        <row r="111">
          <cell r="E111" t="str">
            <v>64275</v>
          </cell>
          <cell r="F111" t="str">
            <v>1111</v>
          </cell>
          <cell r="G111">
            <v>25000</v>
          </cell>
        </row>
        <row r="112">
          <cell r="E112" t="str">
            <v>1531</v>
          </cell>
          <cell r="F112" t="str">
            <v>1111</v>
          </cell>
          <cell r="G112">
            <v>1210000</v>
          </cell>
        </row>
        <row r="113">
          <cell r="E113" t="str">
            <v>62775</v>
          </cell>
          <cell r="F113" t="str">
            <v>1111</v>
          </cell>
          <cell r="G113">
            <v>67636</v>
          </cell>
        </row>
        <row r="114">
          <cell r="E114" t="str">
            <v>1531</v>
          </cell>
          <cell r="F114" t="str">
            <v>1111</v>
          </cell>
          <cell r="G114">
            <v>783000</v>
          </cell>
        </row>
        <row r="115">
          <cell r="E115" t="str">
            <v>1531</v>
          </cell>
          <cell r="F115" t="str">
            <v>1111</v>
          </cell>
          <cell r="G115">
            <v>276000</v>
          </cell>
        </row>
        <row r="116">
          <cell r="E116" t="str">
            <v>1331</v>
          </cell>
          <cell r="F116" t="str">
            <v>1111</v>
          </cell>
          <cell r="G116">
            <v>13800</v>
          </cell>
        </row>
        <row r="117">
          <cell r="E117" t="str">
            <v>1533</v>
          </cell>
          <cell r="F117" t="str">
            <v>1111</v>
          </cell>
          <cell r="G117">
            <v>140000</v>
          </cell>
        </row>
        <row r="118">
          <cell r="E118" t="str">
            <v>1531</v>
          </cell>
          <cell r="F118" t="str">
            <v>1111</v>
          </cell>
          <cell r="G118">
            <v>1274000</v>
          </cell>
        </row>
        <row r="119">
          <cell r="E119" t="str">
            <v>1533</v>
          </cell>
          <cell r="F119" t="str">
            <v>1111</v>
          </cell>
          <cell r="G119">
            <v>1265000</v>
          </cell>
        </row>
        <row r="120">
          <cell r="E120" t="str">
            <v>1531</v>
          </cell>
          <cell r="F120" t="str">
            <v>1111</v>
          </cell>
          <cell r="G120">
            <v>2286100</v>
          </cell>
        </row>
        <row r="121">
          <cell r="E121" t="str">
            <v>62775</v>
          </cell>
          <cell r="F121" t="str">
            <v>1111</v>
          </cell>
          <cell r="G121">
            <v>1818000</v>
          </cell>
        </row>
        <row r="122">
          <cell r="E122" t="str">
            <v>1331</v>
          </cell>
          <cell r="F122" t="str">
            <v>1111</v>
          </cell>
          <cell r="G122">
            <v>181800</v>
          </cell>
        </row>
        <row r="123">
          <cell r="E123" t="str">
            <v>62775</v>
          </cell>
          <cell r="F123" t="str">
            <v>1111</v>
          </cell>
          <cell r="G123">
            <v>4642000</v>
          </cell>
        </row>
        <row r="124">
          <cell r="E124" t="str">
            <v>62775</v>
          </cell>
          <cell r="F124" t="str">
            <v>1111</v>
          </cell>
          <cell r="G124">
            <v>1272727</v>
          </cell>
        </row>
        <row r="125">
          <cell r="E125" t="str">
            <v>1331</v>
          </cell>
          <cell r="F125" t="str">
            <v>1111</v>
          </cell>
          <cell r="G125">
            <v>127273</v>
          </cell>
        </row>
        <row r="126">
          <cell r="E126" t="str">
            <v>62775</v>
          </cell>
          <cell r="F126" t="str">
            <v>1111</v>
          </cell>
          <cell r="G126">
            <v>4545455</v>
          </cell>
        </row>
        <row r="127">
          <cell r="E127" t="str">
            <v>1331</v>
          </cell>
          <cell r="F127" t="str">
            <v>1111</v>
          </cell>
          <cell r="G127">
            <v>454545</v>
          </cell>
        </row>
        <row r="128">
          <cell r="E128" t="str">
            <v>6417</v>
          </cell>
          <cell r="F128" t="str">
            <v>1111</v>
          </cell>
          <cell r="G128">
            <v>3430715</v>
          </cell>
        </row>
        <row r="129">
          <cell r="E129" t="str">
            <v>1331</v>
          </cell>
          <cell r="F129" t="str">
            <v>1111</v>
          </cell>
          <cell r="G129">
            <v>88885</v>
          </cell>
        </row>
        <row r="130">
          <cell r="E130" t="str">
            <v>6417</v>
          </cell>
          <cell r="F130" t="str">
            <v>1111</v>
          </cell>
          <cell r="G130">
            <v>748675</v>
          </cell>
        </row>
        <row r="131">
          <cell r="E131" t="str">
            <v>6417</v>
          </cell>
          <cell r="F131" t="str">
            <v>1111</v>
          </cell>
          <cell r="G131">
            <v>924545</v>
          </cell>
        </row>
        <row r="132">
          <cell r="E132" t="str">
            <v>1331</v>
          </cell>
          <cell r="F132" t="str">
            <v>1111</v>
          </cell>
          <cell r="G132">
            <v>20455</v>
          </cell>
        </row>
        <row r="133">
          <cell r="E133" t="str">
            <v>6417</v>
          </cell>
          <cell r="F133" t="str">
            <v>1111</v>
          </cell>
          <cell r="G133">
            <v>723265</v>
          </cell>
        </row>
        <row r="134">
          <cell r="E134" t="str">
            <v>6417</v>
          </cell>
          <cell r="F134" t="str">
            <v>1111</v>
          </cell>
          <cell r="G134">
            <v>2369490</v>
          </cell>
        </row>
        <row r="135">
          <cell r="E135" t="str">
            <v>6417</v>
          </cell>
          <cell r="F135" t="str">
            <v>1111</v>
          </cell>
          <cell r="G135">
            <v>720000</v>
          </cell>
        </row>
        <row r="136">
          <cell r="E136" t="str">
            <v>6417</v>
          </cell>
          <cell r="F136" t="str">
            <v>1111</v>
          </cell>
          <cell r="G136">
            <v>290000</v>
          </cell>
        </row>
        <row r="137">
          <cell r="E137" t="str">
            <v>6417</v>
          </cell>
          <cell r="F137" t="str">
            <v>1111</v>
          </cell>
          <cell r="G137">
            <v>240000</v>
          </cell>
        </row>
        <row r="138">
          <cell r="E138" t="str">
            <v>6417</v>
          </cell>
          <cell r="F138" t="str">
            <v>1111</v>
          </cell>
          <cell r="G138">
            <v>270000</v>
          </cell>
        </row>
        <row r="139">
          <cell r="E139" t="str">
            <v>6417</v>
          </cell>
          <cell r="F139" t="str">
            <v>1111</v>
          </cell>
          <cell r="G139">
            <v>390000</v>
          </cell>
        </row>
        <row r="140">
          <cell r="E140" t="str">
            <v>6417</v>
          </cell>
          <cell r="F140" t="str">
            <v>1111</v>
          </cell>
          <cell r="G140">
            <v>240000</v>
          </cell>
        </row>
        <row r="141">
          <cell r="E141" t="str">
            <v>6417</v>
          </cell>
          <cell r="F141" t="str">
            <v>1111</v>
          </cell>
          <cell r="G141">
            <v>9856850</v>
          </cell>
        </row>
        <row r="142">
          <cell r="E142" t="str">
            <v>1331</v>
          </cell>
          <cell r="F142" t="str">
            <v>1111</v>
          </cell>
          <cell r="G142">
            <v>566020</v>
          </cell>
        </row>
        <row r="143">
          <cell r="E143" t="str">
            <v>6417</v>
          </cell>
          <cell r="F143" t="str">
            <v>1111</v>
          </cell>
          <cell r="G143">
            <v>2752181</v>
          </cell>
        </row>
        <row r="144">
          <cell r="E144" t="str">
            <v>1331</v>
          </cell>
          <cell r="F144" t="str">
            <v>1111</v>
          </cell>
          <cell r="G144">
            <v>17619</v>
          </cell>
        </row>
        <row r="145">
          <cell r="E145" t="str">
            <v>62775</v>
          </cell>
          <cell r="F145" t="str">
            <v>1111</v>
          </cell>
          <cell r="G145">
            <v>1678575</v>
          </cell>
        </row>
        <row r="146">
          <cell r="E146" t="str">
            <v>1331</v>
          </cell>
          <cell r="F146" t="str">
            <v>1111</v>
          </cell>
          <cell r="G146">
            <v>71225</v>
          </cell>
        </row>
        <row r="147">
          <cell r="E147" t="str">
            <v>62775</v>
          </cell>
          <cell r="F147" t="str">
            <v>1111</v>
          </cell>
          <cell r="G147">
            <v>1523862</v>
          </cell>
        </row>
        <row r="148">
          <cell r="E148" t="str">
            <v>1331</v>
          </cell>
          <cell r="F148" t="str">
            <v>1111</v>
          </cell>
          <cell r="G148">
            <v>101719</v>
          </cell>
        </row>
        <row r="149">
          <cell r="E149" t="str">
            <v>62775</v>
          </cell>
          <cell r="F149" t="str">
            <v>1111</v>
          </cell>
          <cell r="G149">
            <v>912238</v>
          </cell>
        </row>
        <row r="150">
          <cell r="E150" t="str">
            <v>1331</v>
          </cell>
          <cell r="F150" t="str">
            <v>1111</v>
          </cell>
          <cell r="G150">
            <v>14762</v>
          </cell>
        </row>
        <row r="151">
          <cell r="E151" t="str">
            <v>62775</v>
          </cell>
          <cell r="F151" t="str">
            <v>1111</v>
          </cell>
          <cell r="G151">
            <v>1225238</v>
          </cell>
        </row>
        <row r="152">
          <cell r="E152" t="str">
            <v>1331</v>
          </cell>
          <cell r="F152" t="str">
            <v>1111</v>
          </cell>
          <cell r="G152">
            <v>26762</v>
          </cell>
        </row>
        <row r="153">
          <cell r="E153" t="str">
            <v>62775</v>
          </cell>
          <cell r="F153" t="str">
            <v>1111</v>
          </cell>
          <cell r="G153">
            <v>1215238</v>
          </cell>
        </row>
        <row r="154">
          <cell r="E154" t="str">
            <v>1331</v>
          </cell>
          <cell r="F154" t="str">
            <v>1111</v>
          </cell>
          <cell r="G154">
            <v>14762</v>
          </cell>
        </row>
        <row r="155">
          <cell r="E155" t="str">
            <v>62775</v>
          </cell>
          <cell r="F155" t="str">
            <v>1111</v>
          </cell>
          <cell r="G155">
            <v>1495238</v>
          </cell>
        </row>
        <row r="156">
          <cell r="E156" t="str">
            <v>1331</v>
          </cell>
          <cell r="F156" t="str">
            <v>1111</v>
          </cell>
          <cell r="G156">
            <v>14762</v>
          </cell>
        </row>
        <row r="157">
          <cell r="E157" t="str">
            <v>62775</v>
          </cell>
          <cell r="F157" t="str">
            <v>1111</v>
          </cell>
          <cell r="G157">
            <v>1689524</v>
          </cell>
        </row>
        <row r="158">
          <cell r="E158" t="str">
            <v>1331</v>
          </cell>
          <cell r="F158" t="str">
            <v>1111</v>
          </cell>
          <cell r="G158">
            <v>38476</v>
          </cell>
        </row>
        <row r="159">
          <cell r="E159" t="str">
            <v>64281</v>
          </cell>
          <cell r="F159" t="str">
            <v>1111</v>
          </cell>
          <cell r="G159">
            <v>700000</v>
          </cell>
        </row>
        <row r="160">
          <cell r="E160" t="str">
            <v>64275</v>
          </cell>
          <cell r="F160" t="str">
            <v>1111</v>
          </cell>
          <cell r="G160">
            <v>200000</v>
          </cell>
        </row>
        <row r="161">
          <cell r="E161" t="str">
            <v>62775</v>
          </cell>
          <cell r="F161" t="str">
            <v>1111</v>
          </cell>
          <cell r="G161">
            <v>69000</v>
          </cell>
        </row>
        <row r="162">
          <cell r="E162" t="str">
            <v>1331</v>
          </cell>
          <cell r="F162" t="str">
            <v>1111</v>
          </cell>
          <cell r="G162">
            <v>22000</v>
          </cell>
        </row>
        <row r="163">
          <cell r="E163" t="str">
            <v>62775</v>
          </cell>
          <cell r="F163" t="str">
            <v>1111</v>
          </cell>
          <cell r="G163">
            <v>27000</v>
          </cell>
        </row>
        <row r="164">
          <cell r="E164" t="str">
            <v>1331</v>
          </cell>
          <cell r="F164" t="str">
            <v>1111</v>
          </cell>
          <cell r="G164">
            <v>9000</v>
          </cell>
        </row>
        <row r="165">
          <cell r="E165" t="str">
            <v>62775</v>
          </cell>
          <cell r="F165" t="str">
            <v>1111</v>
          </cell>
          <cell r="G165">
            <v>27000</v>
          </cell>
        </row>
        <row r="166">
          <cell r="E166" t="str">
            <v>1331</v>
          </cell>
          <cell r="F166" t="str">
            <v>1111</v>
          </cell>
          <cell r="G166">
            <v>9000</v>
          </cell>
        </row>
        <row r="167">
          <cell r="E167" t="str">
            <v>62775</v>
          </cell>
          <cell r="F167" t="str">
            <v>1111</v>
          </cell>
          <cell r="G167">
            <v>27000</v>
          </cell>
        </row>
        <row r="168">
          <cell r="E168" t="str">
            <v>1331</v>
          </cell>
          <cell r="F168" t="str">
            <v>1111</v>
          </cell>
          <cell r="G168">
            <v>9000</v>
          </cell>
        </row>
        <row r="169">
          <cell r="E169" t="str">
            <v>62775</v>
          </cell>
          <cell r="F169" t="str">
            <v>1111</v>
          </cell>
          <cell r="G169">
            <v>7000</v>
          </cell>
        </row>
        <row r="170">
          <cell r="E170" t="str">
            <v>64281</v>
          </cell>
          <cell r="F170" t="str">
            <v>1111</v>
          </cell>
          <cell r="G170">
            <v>12823140</v>
          </cell>
        </row>
        <row r="171">
          <cell r="E171" t="str">
            <v>64281</v>
          </cell>
          <cell r="F171" t="str">
            <v>1111</v>
          </cell>
          <cell r="G171">
            <v>2956520</v>
          </cell>
        </row>
        <row r="172">
          <cell r="E172" t="str">
            <v>1331</v>
          </cell>
          <cell r="F172" t="str">
            <v>1111</v>
          </cell>
          <cell r="G172">
            <v>295652</v>
          </cell>
        </row>
        <row r="173">
          <cell r="E173" t="str">
            <v>152-03</v>
          </cell>
          <cell r="F173" t="str">
            <v>1111</v>
          </cell>
          <cell r="G173">
            <v>265000</v>
          </cell>
        </row>
        <row r="174">
          <cell r="E174" t="str">
            <v>152-03</v>
          </cell>
          <cell r="F174" t="str">
            <v>1111</v>
          </cell>
          <cell r="G174">
            <v>86255</v>
          </cell>
        </row>
        <row r="175">
          <cell r="E175" t="str">
            <v>1331</v>
          </cell>
          <cell r="F175" t="str">
            <v>1111</v>
          </cell>
          <cell r="G175">
            <v>4310</v>
          </cell>
        </row>
        <row r="176">
          <cell r="E176" t="str">
            <v>6425</v>
          </cell>
          <cell r="F176" t="str">
            <v>1111</v>
          </cell>
          <cell r="G176">
            <v>9435</v>
          </cell>
        </row>
        <row r="177">
          <cell r="E177" t="str">
            <v>152-03</v>
          </cell>
          <cell r="F177" t="str">
            <v>1111</v>
          </cell>
          <cell r="G177">
            <v>205714</v>
          </cell>
        </row>
        <row r="178">
          <cell r="E178" t="str">
            <v>1331</v>
          </cell>
          <cell r="F178" t="str">
            <v>1111</v>
          </cell>
          <cell r="G178">
            <v>10286</v>
          </cell>
        </row>
        <row r="179">
          <cell r="E179" t="str">
            <v>6425</v>
          </cell>
          <cell r="F179" t="str">
            <v>1111</v>
          </cell>
          <cell r="G179">
            <v>22500</v>
          </cell>
        </row>
        <row r="180">
          <cell r="E180" t="str">
            <v>152-03</v>
          </cell>
          <cell r="F180" t="str">
            <v>1111</v>
          </cell>
          <cell r="G180">
            <v>258736</v>
          </cell>
        </row>
        <row r="181">
          <cell r="E181" t="str">
            <v>1331</v>
          </cell>
          <cell r="F181" t="str">
            <v>1111</v>
          </cell>
          <cell r="G181">
            <v>12962</v>
          </cell>
        </row>
        <row r="182">
          <cell r="E182" t="str">
            <v>6425</v>
          </cell>
          <cell r="F182" t="str">
            <v>1111</v>
          </cell>
          <cell r="G182">
            <v>28302</v>
          </cell>
        </row>
        <row r="183">
          <cell r="E183" t="str">
            <v>152-03</v>
          </cell>
          <cell r="F183" t="str">
            <v>1111</v>
          </cell>
          <cell r="G183">
            <v>206500</v>
          </cell>
        </row>
        <row r="184">
          <cell r="E184" t="str">
            <v>1331</v>
          </cell>
          <cell r="F184" t="str">
            <v>1111</v>
          </cell>
          <cell r="G184">
            <v>19000</v>
          </cell>
        </row>
        <row r="185">
          <cell r="E185" t="str">
            <v>152-03</v>
          </cell>
          <cell r="F185" t="str">
            <v>1111</v>
          </cell>
          <cell r="G185">
            <v>253571</v>
          </cell>
        </row>
        <row r="186">
          <cell r="E186" t="str">
            <v>1331</v>
          </cell>
          <cell r="F186" t="str">
            <v>1111</v>
          </cell>
          <cell r="G186">
            <v>11429</v>
          </cell>
        </row>
        <row r="187">
          <cell r="E187" t="str">
            <v>152-03</v>
          </cell>
          <cell r="F187" t="str">
            <v>1111</v>
          </cell>
          <cell r="G187">
            <v>237692</v>
          </cell>
        </row>
        <row r="188">
          <cell r="E188" t="str">
            <v>1331</v>
          </cell>
          <cell r="F188" t="str">
            <v>1111</v>
          </cell>
          <cell r="G188">
            <v>11885</v>
          </cell>
        </row>
        <row r="189">
          <cell r="E189" t="str">
            <v>6425</v>
          </cell>
          <cell r="F189" t="str">
            <v>1111</v>
          </cell>
          <cell r="G189">
            <v>26000</v>
          </cell>
        </row>
        <row r="190">
          <cell r="E190" t="str">
            <v>1111</v>
          </cell>
          <cell r="F190" t="str">
            <v>1122-01</v>
          </cell>
          <cell r="G190">
            <v>932184000</v>
          </cell>
        </row>
        <row r="191">
          <cell r="E191" t="str">
            <v>6311</v>
          </cell>
          <cell r="F191" t="str">
            <v>1111</v>
          </cell>
          <cell r="G191">
            <v>26235835</v>
          </cell>
        </row>
        <row r="192">
          <cell r="E192" t="str">
            <v>1331</v>
          </cell>
          <cell r="F192" t="str">
            <v>1111</v>
          </cell>
          <cell r="G192">
            <v>2989965</v>
          </cell>
        </row>
        <row r="193">
          <cell r="E193" t="str">
            <v>6311</v>
          </cell>
          <cell r="F193" t="str">
            <v>1111</v>
          </cell>
          <cell r="G193">
            <v>3663853</v>
          </cell>
        </row>
        <row r="194">
          <cell r="E194" t="str">
            <v>3312-08</v>
          </cell>
          <cell r="F194" t="str">
            <v>1111</v>
          </cell>
          <cell r="G194">
            <v>10880000</v>
          </cell>
        </row>
        <row r="195">
          <cell r="E195" t="str">
            <v>3312-08</v>
          </cell>
          <cell r="F195" t="str">
            <v>1111</v>
          </cell>
          <cell r="G195">
            <v>2100000</v>
          </cell>
        </row>
        <row r="196">
          <cell r="E196" t="str">
            <v>1111</v>
          </cell>
          <cell r="F196" t="str">
            <v>62771</v>
          </cell>
          <cell r="G196">
            <v>179550</v>
          </cell>
        </row>
        <row r="197">
          <cell r="E197" t="str">
            <v>3312-08</v>
          </cell>
          <cell r="F197" t="str">
            <v>1111</v>
          </cell>
          <cell r="G197">
            <v>84486000</v>
          </cell>
        </row>
        <row r="198">
          <cell r="E198" t="str">
            <v>3312-08</v>
          </cell>
          <cell r="F198" t="str">
            <v>1111</v>
          </cell>
          <cell r="G198">
            <v>21335600</v>
          </cell>
        </row>
        <row r="199">
          <cell r="E199" t="str">
            <v>6417</v>
          </cell>
          <cell r="F199" t="str">
            <v>1111</v>
          </cell>
          <cell r="G199">
            <v>7048800</v>
          </cell>
        </row>
        <row r="200">
          <cell r="E200" t="str">
            <v>1331</v>
          </cell>
          <cell r="F200" t="str">
            <v>1111</v>
          </cell>
          <cell r="G200">
            <v>71200</v>
          </cell>
        </row>
        <row r="201">
          <cell r="E201" t="str">
            <v>1533</v>
          </cell>
          <cell r="F201" t="str">
            <v>1111</v>
          </cell>
          <cell r="G201">
            <v>3065000</v>
          </cell>
        </row>
        <row r="202">
          <cell r="E202" t="str">
            <v>1531</v>
          </cell>
          <cell r="F202" t="str">
            <v>1111</v>
          </cell>
          <cell r="G202">
            <v>2983900</v>
          </cell>
        </row>
        <row r="203">
          <cell r="E203" t="str">
            <v>3312-08</v>
          </cell>
          <cell r="F203" t="str">
            <v>1111</v>
          </cell>
          <cell r="G203">
            <v>8201000</v>
          </cell>
        </row>
        <row r="204">
          <cell r="E204" t="str">
            <v>152-03</v>
          </cell>
          <cell r="F204" t="str">
            <v>1111</v>
          </cell>
          <cell r="G204">
            <v>6910000</v>
          </cell>
        </row>
        <row r="205">
          <cell r="E205" t="str">
            <v>1331</v>
          </cell>
          <cell r="F205" t="str">
            <v>1111</v>
          </cell>
          <cell r="G205">
            <v>691000</v>
          </cell>
        </row>
        <row r="206">
          <cell r="E206" t="str">
            <v>6425</v>
          </cell>
          <cell r="F206" t="str">
            <v>1111</v>
          </cell>
          <cell r="G206">
            <v>600000</v>
          </cell>
        </row>
        <row r="207">
          <cell r="E207" t="str">
            <v>152-03</v>
          </cell>
          <cell r="F207" t="str">
            <v>1111</v>
          </cell>
          <cell r="G207">
            <v>1382000</v>
          </cell>
        </row>
        <row r="208">
          <cell r="E208" t="str">
            <v>1331</v>
          </cell>
          <cell r="F208" t="str">
            <v>1111</v>
          </cell>
          <cell r="G208">
            <v>138200</v>
          </cell>
        </row>
        <row r="209">
          <cell r="E209" t="str">
            <v>6425</v>
          </cell>
          <cell r="F209" t="str">
            <v>1111</v>
          </cell>
          <cell r="G209">
            <v>120000</v>
          </cell>
        </row>
        <row r="210">
          <cell r="E210" t="str">
            <v>1531</v>
          </cell>
          <cell r="F210" t="str">
            <v>1111</v>
          </cell>
          <cell r="G210">
            <v>3557700</v>
          </cell>
        </row>
        <row r="211">
          <cell r="E211" t="str">
            <v>1531</v>
          </cell>
          <cell r="F211" t="str">
            <v>1111</v>
          </cell>
          <cell r="G211">
            <v>630000</v>
          </cell>
        </row>
        <row r="212">
          <cell r="E212" t="str">
            <v>1531</v>
          </cell>
          <cell r="F212" t="str">
            <v>1111</v>
          </cell>
          <cell r="G212">
            <v>1320400</v>
          </cell>
        </row>
        <row r="213">
          <cell r="E213" t="str">
            <v>62771</v>
          </cell>
          <cell r="F213" t="str">
            <v>1111</v>
          </cell>
          <cell r="G213">
            <v>2560</v>
          </cell>
        </row>
        <row r="214">
          <cell r="E214" t="str">
            <v>3351</v>
          </cell>
          <cell r="F214" t="str">
            <v>1111</v>
          </cell>
          <cell r="G214">
            <v>27265960</v>
          </cell>
        </row>
        <row r="215">
          <cell r="E215" t="str">
            <v>1331</v>
          </cell>
          <cell r="F215" t="str">
            <v>1111</v>
          </cell>
          <cell r="G215">
            <v>2726852</v>
          </cell>
        </row>
        <row r="216">
          <cell r="E216" t="str">
            <v>6423</v>
          </cell>
          <cell r="F216" t="str">
            <v>1111</v>
          </cell>
          <cell r="G216">
            <v>730000</v>
          </cell>
        </row>
        <row r="217">
          <cell r="E217" t="str">
            <v>6423</v>
          </cell>
          <cell r="F217" t="str">
            <v>1111</v>
          </cell>
          <cell r="G217">
            <v>862400</v>
          </cell>
        </row>
        <row r="218">
          <cell r="E218" t="str">
            <v>6311</v>
          </cell>
          <cell r="F218" t="str">
            <v>1111</v>
          </cell>
          <cell r="G218">
            <v>144731768</v>
          </cell>
        </row>
        <row r="219">
          <cell r="E219" t="str">
            <v>1331</v>
          </cell>
          <cell r="F219" t="str">
            <v>1111</v>
          </cell>
          <cell r="G219">
            <v>14473176</v>
          </cell>
        </row>
        <row r="220">
          <cell r="E220" t="str">
            <v>3312-01</v>
          </cell>
          <cell r="F220" t="str">
            <v>1111</v>
          </cell>
          <cell r="G220">
            <v>6229062</v>
          </cell>
        </row>
        <row r="221">
          <cell r="E221" t="str">
            <v>3312-01</v>
          </cell>
          <cell r="F221" t="str">
            <v>1111</v>
          </cell>
          <cell r="G221">
            <v>9234489</v>
          </cell>
        </row>
        <row r="222">
          <cell r="E222" t="str">
            <v>3312-01</v>
          </cell>
          <cell r="F222" t="str">
            <v>1111</v>
          </cell>
          <cell r="G222">
            <v>8172649</v>
          </cell>
        </row>
        <row r="223">
          <cell r="E223" t="str">
            <v>3312-01</v>
          </cell>
          <cell r="F223" t="str">
            <v>1111</v>
          </cell>
          <cell r="G223">
            <v>22030100</v>
          </cell>
        </row>
        <row r="224">
          <cell r="E224" t="str">
            <v>3312-02</v>
          </cell>
          <cell r="F224" t="str">
            <v>1111</v>
          </cell>
          <cell r="G224">
            <v>3548831</v>
          </cell>
        </row>
        <row r="225">
          <cell r="E225" t="str">
            <v>3312-02</v>
          </cell>
          <cell r="F225" t="str">
            <v>1111</v>
          </cell>
          <cell r="G225">
            <v>17716745</v>
          </cell>
        </row>
        <row r="226">
          <cell r="E226" t="str">
            <v>3312-02</v>
          </cell>
          <cell r="F226" t="str">
            <v>1111</v>
          </cell>
          <cell r="G226">
            <v>1967922</v>
          </cell>
        </row>
        <row r="227">
          <cell r="E227" t="str">
            <v>3312-02</v>
          </cell>
          <cell r="F227" t="str">
            <v>1111</v>
          </cell>
          <cell r="G227">
            <v>5610000</v>
          </cell>
        </row>
        <row r="228">
          <cell r="E228" t="str">
            <v>3312-02</v>
          </cell>
          <cell r="F228" t="str">
            <v>1111</v>
          </cell>
          <cell r="G228">
            <v>6625158</v>
          </cell>
        </row>
        <row r="229">
          <cell r="E229" t="str">
            <v>3312-02</v>
          </cell>
          <cell r="F229" t="str">
            <v>1111</v>
          </cell>
          <cell r="G229">
            <v>2521593</v>
          </cell>
        </row>
        <row r="230">
          <cell r="E230" t="str">
            <v>3312-02</v>
          </cell>
          <cell r="F230" t="str">
            <v>1111</v>
          </cell>
          <cell r="G230">
            <v>35389231</v>
          </cell>
        </row>
        <row r="231">
          <cell r="E231" t="str">
            <v>3312-02</v>
          </cell>
          <cell r="F231" t="str">
            <v>1111</v>
          </cell>
          <cell r="G231">
            <v>1933923</v>
          </cell>
        </row>
        <row r="232">
          <cell r="E232" t="str">
            <v>3312-02</v>
          </cell>
          <cell r="F232" t="str">
            <v>1111</v>
          </cell>
          <cell r="G232">
            <v>8029676</v>
          </cell>
        </row>
        <row r="233">
          <cell r="E233" t="str">
            <v>3312-02</v>
          </cell>
          <cell r="F233" t="str">
            <v>1111</v>
          </cell>
          <cell r="G233">
            <v>2907541</v>
          </cell>
        </row>
        <row r="234">
          <cell r="E234" t="str">
            <v>3312-02</v>
          </cell>
          <cell r="F234" t="str">
            <v>1111</v>
          </cell>
          <cell r="G234">
            <v>9804040</v>
          </cell>
        </row>
        <row r="235">
          <cell r="E235" t="str">
            <v>413</v>
          </cell>
          <cell r="F235" t="str">
            <v>1111</v>
          </cell>
          <cell r="G235">
            <v>3435546</v>
          </cell>
        </row>
        <row r="236">
          <cell r="E236" t="str">
            <v>3312-08</v>
          </cell>
          <cell r="F236" t="str">
            <v>1111</v>
          </cell>
          <cell r="G236">
            <v>130402716</v>
          </cell>
        </row>
        <row r="237">
          <cell r="E237" t="str">
            <v>1532</v>
          </cell>
          <cell r="F237" t="str">
            <v>1111</v>
          </cell>
          <cell r="G237">
            <v>6677535</v>
          </cell>
        </row>
        <row r="238">
          <cell r="E238" t="str">
            <v>1331</v>
          </cell>
          <cell r="F238" t="str">
            <v>1111</v>
          </cell>
          <cell r="G238">
            <v>67450</v>
          </cell>
        </row>
        <row r="239">
          <cell r="E239" t="str">
            <v>3312-04</v>
          </cell>
          <cell r="F239" t="str">
            <v>1111</v>
          </cell>
          <cell r="G239">
            <v>13273490</v>
          </cell>
        </row>
        <row r="240">
          <cell r="E240" t="str">
            <v>6272</v>
          </cell>
          <cell r="F240" t="str">
            <v>1111</v>
          </cell>
          <cell r="G240">
            <v>130000</v>
          </cell>
        </row>
        <row r="241">
          <cell r="E241" t="str">
            <v>1531</v>
          </cell>
          <cell r="F241" t="str">
            <v>1111</v>
          </cell>
          <cell r="G241">
            <v>6380000</v>
          </cell>
        </row>
        <row r="242">
          <cell r="E242" t="str">
            <v>1331</v>
          </cell>
          <cell r="F242" t="str">
            <v>1111</v>
          </cell>
          <cell r="G242">
            <v>638000</v>
          </cell>
        </row>
        <row r="243">
          <cell r="E243" t="str">
            <v>62775</v>
          </cell>
          <cell r="F243" t="str">
            <v>1111</v>
          </cell>
          <cell r="G243">
            <v>320000</v>
          </cell>
        </row>
        <row r="244">
          <cell r="E244" t="str">
            <v>64281</v>
          </cell>
          <cell r="F244" t="str">
            <v>1111</v>
          </cell>
          <cell r="G244">
            <v>150000</v>
          </cell>
        </row>
        <row r="245">
          <cell r="E245" t="str">
            <v>62775</v>
          </cell>
          <cell r="F245" t="str">
            <v>1111</v>
          </cell>
          <cell r="G245">
            <v>154545</v>
          </cell>
        </row>
        <row r="246">
          <cell r="E246" t="str">
            <v>1331</v>
          </cell>
          <cell r="F246" t="str">
            <v>1111</v>
          </cell>
          <cell r="G246">
            <v>15455</v>
          </cell>
        </row>
        <row r="247">
          <cell r="E247" t="str">
            <v>6417</v>
          </cell>
          <cell r="F247" t="str">
            <v>1111</v>
          </cell>
          <cell r="G247">
            <v>5313345</v>
          </cell>
        </row>
        <row r="248">
          <cell r="E248" t="str">
            <v>64282</v>
          </cell>
          <cell r="F248" t="str">
            <v>1111</v>
          </cell>
          <cell r="G248">
            <v>2000000</v>
          </cell>
        </row>
        <row r="249">
          <cell r="E249" t="str">
            <v>62774</v>
          </cell>
          <cell r="F249" t="str">
            <v>1111</v>
          </cell>
          <cell r="G249">
            <v>150000</v>
          </cell>
        </row>
        <row r="250">
          <cell r="E250" t="str">
            <v>62775</v>
          </cell>
          <cell r="F250" t="str">
            <v>1111</v>
          </cell>
          <cell r="G250">
            <v>195000</v>
          </cell>
        </row>
        <row r="251">
          <cell r="E251" t="str">
            <v>62775</v>
          </cell>
          <cell r="F251" t="str">
            <v>1111</v>
          </cell>
          <cell r="G251">
            <v>33000</v>
          </cell>
        </row>
        <row r="252">
          <cell r="E252" t="str">
            <v>1331</v>
          </cell>
          <cell r="F252" t="str">
            <v>1111</v>
          </cell>
          <cell r="G252">
            <v>11000</v>
          </cell>
        </row>
        <row r="253">
          <cell r="E253" t="str">
            <v>1531</v>
          </cell>
          <cell r="F253" t="str">
            <v>1111</v>
          </cell>
          <cell r="G253">
            <v>78000</v>
          </cell>
        </row>
        <row r="254">
          <cell r="E254" t="str">
            <v>64275</v>
          </cell>
          <cell r="F254" t="str">
            <v>1111</v>
          </cell>
          <cell r="G254">
            <v>90000</v>
          </cell>
        </row>
        <row r="255">
          <cell r="E255" t="str">
            <v>64275</v>
          </cell>
          <cell r="F255" t="str">
            <v>1111</v>
          </cell>
          <cell r="G255">
            <v>90000</v>
          </cell>
        </row>
        <row r="256">
          <cell r="E256" t="str">
            <v>64272</v>
          </cell>
          <cell r="F256" t="str">
            <v>1111</v>
          </cell>
          <cell r="G256">
            <v>771400</v>
          </cell>
        </row>
        <row r="257">
          <cell r="E257" t="str">
            <v>64275</v>
          </cell>
          <cell r="F257" t="str">
            <v>1111</v>
          </cell>
          <cell r="G257">
            <v>8950000</v>
          </cell>
        </row>
        <row r="258">
          <cell r="E258" t="str">
            <v>64275</v>
          </cell>
          <cell r="F258" t="str">
            <v>1111</v>
          </cell>
          <cell r="G258">
            <v>169000</v>
          </cell>
        </row>
        <row r="259">
          <cell r="E259" t="str">
            <v>64275</v>
          </cell>
          <cell r="F259" t="str">
            <v>1111</v>
          </cell>
          <cell r="G259">
            <v>175000</v>
          </cell>
        </row>
        <row r="260">
          <cell r="E260" t="str">
            <v>64275</v>
          </cell>
          <cell r="F260" t="str">
            <v>1111</v>
          </cell>
          <cell r="G260">
            <v>15000000</v>
          </cell>
        </row>
        <row r="261">
          <cell r="E261" t="str">
            <v>64275</v>
          </cell>
          <cell r="F261" t="str">
            <v>1111</v>
          </cell>
          <cell r="G261">
            <v>30000</v>
          </cell>
        </row>
        <row r="262">
          <cell r="E262" t="str">
            <v>6417</v>
          </cell>
          <cell r="F262" t="str">
            <v>1111</v>
          </cell>
          <cell r="G262">
            <v>140000</v>
          </cell>
        </row>
        <row r="263">
          <cell r="E263" t="str">
            <v>141-01</v>
          </cell>
          <cell r="F263" t="str">
            <v>1111</v>
          </cell>
          <cell r="G263">
            <v>8258140</v>
          </cell>
        </row>
        <row r="264">
          <cell r="E264" t="str">
            <v>62774</v>
          </cell>
          <cell r="F264" t="str">
            <v>1111</v>
          </cell>
          <cell r="G264">
            <v>15000000</v>
          </cell>
        </row>
        <row r="265">
          <cell r="E265" t="str">
            <v>1331</v>
          </cell>
          <cell r="F265" t="str">
            <v>1111</v>
          </cell>
          <cell r="G265">
            <v>750000</v>
          </cell>
        </row>
        <row r="266">
          <cell r="E266" t="str">
            <v>64281</v>
          </cell>
          <cell r="F266" t="str">
            <v>1111</v>
          </cell>
          <cell r="G266">
            <v>805000</v>
          </cell>
        </row>
        <row r="267">
          <cell r="E267" t="str">
            <v>1111</v>
          </cell>
          <cell r="F267" t="str">
            <v>3364</v>
          </cell>
          <cell r="G267">
            <v>100000000</v>
          </cell>
        </row>
        <row r="268">
          <cell r="E268" t="str">
            <v>62774</v>
          </cell>
          <cell r="F268" t="str">
            <v>1111</v>
          </cell>
          <cell r="G268">
            <v>150000</v>
          </cell>
        </row>
        <row r="269">
          <cell r="E269" t="str">
            <v>6417</v>
          </cell>
          <cell r="F269" t="str">
            <v>1111</v>
          </cell>
          <cell r="G269">
            <v>4037878</v>
          </cell>
        </row>
        <row r="270">
          <cell r="E270" t="str">
            <v>1331</v>
          </cell>
          <cell r="F270" t="str">
            <v>1111</v>
          </cell>
          <cell r="G270">
            <v>217122</v>
          </cell>
        </row>
        <row r="271">
          <cell r="E271" t="str">
            <v>6417</v>
          </cell>
          <cell r="F271" t="str">
            <v>1111</v>
          </cell>
          <cell r="G271">
            <v>3294595</v>
          </cell>
        </row>
        <row r="272">
          <cell r="E272" t="str">
            <v>1331</v>
          </cell>
          <cell r="F272" t="str">
            <v>1111</v>
          </cell>
          <cell r="G272">
            <v>29285</v>
          </cell>
        </row>
        <row r="273">
          <cell r="E273" t="str">
            <v>6417</v>
          </cell>
          <cell r="F273" t="str">
            <v>1111</v>
          </cell>
          <cell r="G273">
            <v>220000</v>
          </cell>
        </row>
        <row r="274">
          <cell r="E274" t="str">
            <v>6417</v>
          </cell>
          <cell r="F274" t="str">
            <v>1111</v>
          </cell>
          <cell r="G274">
            <v>230000</v>
          </cell>
        </row>
        <row r="275">
          <cell r="E275" t="str">
            <v>6417</v>
          </cell>
          <cell r="F275" t="str">
            <v>1111</v>
          </cell>
          <cell r="G275">
            <v>300000</v>
          </cell>
        </row>
        <row r="276">
          <cell r="E276" t="str">
            <v>6417</v>
          </cell>
          <cell r="F276" t="str">
            <v>1111</v>
          </cell>
          <cell r="G276">
            <v>723690</v>
          </cell>
        </row>
        <row r="277">
          <cell r="E277" t="str">
            <v>6417</v>
          </cell>
          <cell r="F277" t="str">
            <v>1111</v>
          </cell>
          <cell r="G277">
            <v>806840</v>
          </cell>
        </row>
        <row r="278">
          <cell r="E278" t="str">
            <v>1331</v>
          </cell>
          <cell r="F278" t="str">
            <v>1111</v>
          </cell>
          <cell r="G278">
            <v>23160</v>
          </cell>
        </row>
        <row r="279">
          <cell r="E279" t="str">
            <v>6417</v>
          </cell>
          <cell r="F279" t="str">
            <v>1111</v>
          </cell>
          <cell r="G279">
            <v>984500</v>
          </cell>
        </row>
        <row r="280">
          <cell r="E280" t="str">
            <v>1331</v>
          </cell>
          <cell r="F280" t="str">
            <v>1111</v>
          </cell>
          <cell r="G280">
            <v>50450</v>
          </cell>
        </row>
        <row r="281">
          <cell r="E281" t="str">
            <v>6417</v>
          </cell>
          <cell r="F281" t="str">
            <v>1111</v>
          </cell>
          <cell r="G281">
            <v>920000</v>
          </cell>
        </row>
        <row r="282">
          <cell r="E282" t="str">
            <v>6417</v>
          </cell>
          <cell r="F282" t="str">
            <v>1111</v>
          </cell>
          <cell r="G282">
            <v>370000</v>
          </cell>
        </row>
        <row r="283">
          <cell r="E283" t="str">
            <v>6417</v>
          </cell>
          <cell r="F283" t="str">
            <v>1111</v>
          </cell>
          <cell r="G283">
            <v>260000</v>
          </cell>
        </row>
        <row r="284">
          <cell r="E284" t="str">
            <v>6417</v>
          </cell>
          <cell r="F284" t="str">
            <v>1111</v>
          </cell>
          <cell r="G284">
            <v>260000</v>
          </cell>
        </row>
        <row r="285">
          <cell r="E285" t="str">
            <v>6417</v>
          </cell>
          <cell r="F285" t="str">
            <v>1111</v>
          </cell>
          <cell r="G285">
            <v>580000</v>
          </cell>
        </row>
        <row r="286">
          <cell r="E286" t="str">
            <v>6417</v>
          </cell>
          <cell r="F286" t="str">
            <v>1111</v>
          </cell>
          <cell r="G286">
            <v>1621928</v>
          </cell>
        </row>
        <row r="287">
          <cell r="E287" t="str">
            <v>1331</v>
          </cell>
          <cell r="F287" t="str">
            <v>1111</v>
          </cell>
          <cell r="G287">
            <v>90993</v>
          </cell>
        </row>
        <row r="288">
          <cell r="E288" t="str">
            <v>62775</v>
          </cell>
          <cell r="F288" t="str">
            <v>1111</v>
          </cell>
          <cell r="G288">
            <v>532445</v>
          </cell>
        </row>
        <row r="289">
          <cell r="E289" t="str">
            <v>1331</v>
          </cell>
          <cell r="F289" t="str">
            <v>1111</v>
          </cell>
          <cell r="G289">
            <v>32723</v>
          </cell>
        </row>
        <row r="290">
          <cell r="E290" t="str">
            <v>62775</v>
          </cell>
          <cell r="F290" t="str">
            <v>1111</v>
          </cell>
          <cell r="G290">
            <v>786235</v>
          </cell>
        </row>
        <row r="291">
          <cell r="E291" t="str">
            <v>1331</v>
          </cell>
          <cell r="F291" t="str">
            <v>1111</v>
          </cell>
          <cell r="G291">
            <v>50497</v>
          </cell>
        </row>
        <row r="292">
          <cell r="E292" t="str">
            <v>62775</v>
          </cell>
          <cell r="F292" t="str">
            <v>1111</v>
          </cell>
          <cell r="G292">
            <v>818389</v>
          </cell>
        </row>
        <row r="293">
          <cell r="E293" t="str">
            <v>1331</v>
          </cell>
          <cell r="F293" t="str">
            <v>1111</v>
          </cell>
          <cell r="G293">
            <v>45404</v>
          </cell>
        </row>
        <row r="294">
          <cell r="E294" t="str">
            <v>62775</v>
          </cell>
          <cell r="F294" t="str">
            <v>1111</v>
          </cell>
          <cell r="G294">
            <v>578700</v>
          </cell>
        </row>
        <row r="295">
          <cell r="E295" t="str">
            <v>1331</v>
          </cell>
          <cell r="F295" t="str">
            <v>1111</v>
          </cell>
          <cell r="G295">
            <v>32570</v>
          </cell>
        </row>
        <row r="296">
          <cell r="E296" t="str">
            <v>62775</v>
          </cell>
          <cell r="F296" t="str">
            <v>1111</v>
          </cell>
          <cell r="G296">
            <v>1627804</v>
          </cell>
        </row>
        <row r="297">
          <cell r="E297" t="str">
            <v>1331</v>
          </cell>
          <cell r="F297" t="str">
            <v>1111</v>
          </cell>
          <cell r="G297">
            <v>80775</v>
          </cell>
        </row>
        <row r="298">
          <cell r="E298" t="str">
            <v>62775</v>
          </cell>
          <cell r="F298" t="str">
            <v>1111</v>
          </cell>
          <cell r="G298">
            <v>260000</v>
          </cell>
        </row>
        <row r="299">
          <cell r="E299" t="str">
            <v>62775</v>
          </cell>
          <cell r="F299" t="str">
            <v>1111</v>
          </cell>
          <cell r="G299">
            <v>397000</v>
          </cell>
        </row>
        <row r="300">
          <cell r="E300" t="str">
            <v>62775</v>
          </cell>
          <cell r="F300" t="str">
            <v>1111</v>
          </cell>
          <cell r="G300">
            <v>602900</v>
          </cell>
        </row>
        <row r="301">
          <cell r="E301" t="str">
            <v>1331</v>
          </cell>
          <cell r="F301" t="str">
            <v>1111</v>
          </cell>
          <cell r="G301">
            <v>34830</v>
          </cell>
        </row>
        <row r="302">
          <cell r="E302" t="str">
            <v>62775</v>
          </cell>
          <cell r="F302" t="str">
            <v>1111</v>
          </cell>
          <cell r="G302">
            <v>1413920</v>
          </cell>
        </row>
        <row r="303">
          <cell r="E303" t="str">
            <v>1331</v>
          </cell>
          <cell r="F303" t="str">
            <v>1111</v>
          </cell>
          <cell r="G303">
            <v>72581</v>
          </cell>
        </row>
        <row r="304">
          <cell r="E304" t="str">
            <v>62775</v>
          </cell>
          <cell r="F304" t="str">
            <v>1111</v>
          </cell>
          <cell r="G304">
            <v>1214100</v>
          </cell>
        </row>
        <row r="305">
          <cell r="E305" t="str">
            <v>1331</v>
          </cell>
          <cell r="F305" t="str">
            <v>1111</v>
          </cell>
          <cell r="G305">
            <v>62090</v>
          </cell>
        </row>
        <row r="306">
          <cell r="E306" t="str">
            <v>62775</v>
          </cell>
          <cell r="F306" t="str">
            <v>1111</v>
          </cell>
          <cell r="G306">
            <v>2721103</v>
          </cell>
        </row>
        <row r="307">
          <cell r="E307" t="str">
            <v>1331</v>
          </cell>
          <cell r="F307" t="str">
            <v>1111</v>
          </cell>
          <cell r="G307">
            <v>128455</v>
          </cell>
        </row>
        <row r="308">
          <cell r="E308" t="str">
            <v>62775</v>
          </cell>
          <cell r="F308" t="str">
            <v>1111</v>
          </cell>
          <cell r="G308">
            <v>1419524</v>
          </cell>
        </row>
        <row r="309">
          <cell r="E309" t="str">
            <v>1331</v>
          </cell>
          <cell r="F309" t="str">
            <v>1111</v>
          </cell>
          <cell r="G309">
            <v>38476</v>
          </cell>
        </row>
        <row r="310">
          <cell r="E310" t="str">
            <v>62775</v>
          </cell>
          <cell r="F310" t="str">
            <v>1111</v>
          </cell>
          <cell r="G310">
            <v>1190000</v>
          </cell>
        </row>
        <row r="311">
          <cell r="E311" t="str">
            <v>1331</v>
          </cell>
          <cell r="F311" t="str">
            <v>1111</v>
          </cell>
          <cell r="G311">
            <v>42000</v>
          </cell>
        </row>
        <row r="312">
          <cell r="E312" t="str">
            <v>62775</v>
          </cell>
          <cell r="F312" t="str">
            <v>1111</v>
          </cell>
          <cell r="G312">
            <v>230000</v>
          </cell>
        </row>
        <row r="313">
          <cell r="E313" t="str">
            <v>62775</v>
          </cell>
          <cell r="F313" t="str">
            <v>1111</v>
          </cell>
          <cell r="G313">
            <v>6062570</v>
          </cell>
        </row>
        <row r="314">
          <cell r="E314" t="str">
            <v>1331</v>
          </cell>
          <cell r="F314" t="str">
            <v>1111</v>
          </cell>
          <cell r="G314">
            <v>287914</v>
          </cell>
        </row>
        <row r="315">
          <cell r="E315" t="str">
            <v>62775</v>
          </cell>
          <cell r="F315" t="str">
            <v>1111</v>
          </cell>
          <cell r="G315">
            <v>3627088</v>
          </cell>
        </row>
        <row r="316">
          <cell r="E316" t="str">
            <v>1331</v>
          </cell>
          <cell r="F316" t="str">
            <v>1111</v>
          </cell>
          <cell r="G316">
            <v>173755</v>
          </cell>
        </row>
        <row r="317">
          <cell r="E317" t="str">
            <v>62775</v>
          </cell>
          <cell r="F317" t="str">
            <v>1111</v>
          </cell>
          <cell r="G317">
            <v>524020</v>
          </cell>
        </row>
        <row r="318">
          <cell r="E318" t="str">
            <v>1331</v>
          </cell>
          <cell r="F318" t="str">
            <v>1111</v>
          </cell>
          <cell r="G318">
            <v>32602</v>
          </cell>
        </row>
        <row r="319">
          <cell r="E319" t="str">
            <v>62775</v>
          </cell>
          <cell r="F319" t="str">
            <v>1111</v>
          </cell>
          <cell r="G319">
            <v>2592200</v>
          </cell>
        </row>
        <row r="320">
          <cell r="E320" t="str">
            <v>1331</v>
          </cell>
          <cell r="F320" t="str">
            <v>1111</v>
          </cell>
          <cell r="G320">
            <v>707020</v>
          </cell>
        </row>
        <row r="321">
          <cell r="E321" t="str">
            <v>6417</v>
          </cell>
          <cell r="F321" t="str">
            <v>1111</v>
          </cell>
          <cell r="G321">
            <v>1200000</v>
          </cell>
        </row>
        <row r="322">
          <cell r="E322" t="str">
            <v>1331</v>
          </cell>
          <cell r="F322" t="str">
            <v>1111</v>
          </cell>
          <cell r="G322">
            <v>60000</v>
          </cell>
        </row>
        <row r="323">
          <cell r="E323" t="str">
            <v>6425</v>
          </cell>
          <cell r="F323" t="str">
            <v>1111</v>
          </cell>
          <cell r="G323">
            <v>52000</v>
          </cell>
        </row>
        <row r="324">
          <cell r="E324" t="str">
            <v>64275</v>
          </cell>
          <cell r="F324" t="str">
            <v>1111</v>
          </cell>
          <cell r="G324">
            <v>50000</v>
          </cell>
        </row>
        <row r="325">
          <cell r="E325" t="str">
            <v>1111</v>
          </cell>
          <cell r="F325" t="str">
            <v>1121-02</v>
          </cell>
          <cell r="G325">
            <v>170000000</v>
          </cell>
        </row>
        <row r="326">
          <cell r="E326" t="str">
            <v>62774</v>
          </cell>
          <cell r="F326" t="str">
            <v>1111</v>
          </cell>
          <cell r="G326">
            <v>180000</v>
          </cell>
        </row>
        <row r="327">
          <cell r="E327" t="str">
            <v>64271</v>
          </cell>
          <cell r="F327" t="str">
            <v>1111</v>
          </cell>
          <cell r="G327">
            <v>3247918</v>
          </cell>
        </row>
        <row r="328">
          <cell r="E328" t="str">
            <v>62771</v>
          </cell>
          <cell r="F328" t="str">
            <v>1111</v>
          </cell>
          <cell r="G328">
            <v>12991672</v>
          </cell>
        </row>
        <row r="329">
          <cell r="E329" t="str">
            <v>1331</v>
          </cell>
          <cell r="F329" t="str">
            <v>1111</v>
          </cell>
          <cell r="G329">
            <v>1623959</v>
          </cell>
        </row>
        <row r="330">
          <cell r="E330" t="str">
            <v>64282</v>
          </cell>
          <cell r="F330" t="str">
            <v>1111</v>
          </cell>
          <cell r="G330">
            <v>1500000</v>
          </cell>
        </row>
        <row r="331">
          <cell r="E331" t="str">
            <v>62775</v>
          </cell>
          <cell r="F331" t="str">
            <v>1111</v>
          </cell>
          <cell r="G331">
            <v>41000</v>
          </cell>
        </row>
        <row r="332">
          <cell r="E332" t="str">
            <v>1331</v>
          </cell>
          <cell r="F332" t="str">
            <v>1111</v>
          </cell>
          <cell r="G332">
            <v>13000</v>
          </cell>
        </row>
        <row r="333">
          <cell r="E333" t="str">
            <v>62775</v>
          </cell>
          <cell r="F333" t="str">
            <v>1111</v>
          </cell>
          <cell r="G333">
            <v>27000</v>
          </cell>
        </row>
        <row r="334">
          <cell r="E334" t="str">
            <v>1331</v>
          </cell>
          <cell r="F334" t="str">
            <v>1111</v>
          </cell>
          <cell r="G334">
            <v>9000</v>
          </cell>
        </row>
        <row r="335">
          <cell r="E335" t="str">
            <v>6423</v>
          </cell>
          <cell r="F335" t="str">
            <v>1111</v>
          </cell>
          <cell r="G335">
            <v>267000</v>
          </cell>
        </row>
        <row r="336">
          <cell r="E336" t="str">
            <v>1531</v>
          </cell>
          <cell r="F336" t="str">
            <v>1111</v>
          </cell>
          <cell r="G336">
            <v>2654000</v>
          </cell>
        </row>
        <row r="337">
          <cell r="E337" t="str">
            <v>6273</v>
          </cell>
          <cell r="F337" t="str">
            <v>1111</v>
          </cell>
          <cell r="G337">
            <v>60000</v>
          </cell>
        </row>
        <row r="338">
          <cell r="E338" t="str">
            <v>62773</v>
          </cell>
          <cell r="F338" t="str">
            <v>1111</v>
          </cell>
          <cell r="G338">
            <v>640000</v>
          </cell>
        </row>
        <row r="339">
          <cell r="E339" t="str">
            <v>3351</v>
          </cell>
          <cell r="F339" t="str">
            <v>1111</v>
          </cell>
          <cell r="G339">
            <v>7409262</v>
          </cell>
        </row>
        <row r="340">
          <cell r="E340" t="str">
            <v>64272</v>
          </cell>
          <cell r="F340" t="str">
            <v>1111</v>
          </cell>
          <cell r="G340">
            <v>2430691</v>
          </cell>
        </row>
        <row r="341">
          <cell r="E341" t="str">
            <v>1331</v>
          </cell>
          <cell r="F341" t="str">
            <v>1111</v>
          </cell>
          <cell r="G341">
            <v>983995</v>
          </cell>
        </row>
        <row r="342">
          <cell r="E342" t="str">
            <v>62774</v>
          </cell>
          <cell r="F342" t="str">
            <v>1111</v>
          </cell>
          <cell r="G342">
            <v>250000</v>
          </cell>
        </row>
        <row r="343">
          <cell r="E343" t="str">
            <v>1531</v>
          </cell>
          <cell r="F343" t="str">
            <v>1111</v>
          </cell>
          <cell r="G343">
            <v>334000</v>
          </cell>
        </row>
        <row r="344">
          <cell r="E344" t="str">
            <v>6417</v>
          </cell>
          <cell r="F344" t="str">
            <v>1111</v>
          </cell>
          <cell r="G344">
            <v>200000</v>
          </cell>
        </row>
        <row r="345">
          <cell r="E345" t="str">
            <v>6417</v>
          </cell>
          <cell r="F345" t="str">
            <v>1111</v>
          </cell>
          <cell r="G345">
            <v>220000</v>
          </cell>
        </row>
        <row r="346">
          <cell r="E346" t="str">
            <v>62774</v>
          </cell>
          <cell r="F346" t="str">
            <v>1111</v>
          </cell>
          <cell r="G346">
            <v>150000</v>
          </cell>
        </row>
        <row r="347">
          <cell r="E347" t="str">
            <v>6311</v>
          </cell>
          <cell r="F347" t="str">
            <v>1111</v>
          </cell>
          <cell r="G347">
            <v>110000000</v>
          </cell>
        </row>
        <row r="348">
          <cell r="E348" t="str">
            <v>1111</v>
          </cell>
          <cell r="F348" t="str">
            <v>1122-02</v>
          </cell>
          <cell r="G348">
            <v>601302000</v>
          </cell>
        </row>
        <row r="349">
          <cell r="E349" t="str">
            <v>62774</v>
          </cell>
          <cell r="F349" t="str">
            <v>1111</v>
          </cell>
          <cell r="G349">
            <v>150000</v>
          </cell>
        </row>
        <row r="350">
          <cell r="E350" t="str">
            <v>64281</v>
          </cell>
          <cell r="F350" t="str">
            <v>1111</v>
          </cell>
          <cell r="G350">
            <v>70000</v>
          </cell>
        </row>
        <row r="351">
          <cell r="E351" t="str">
            <v>64275</v>
          </cell>
          <cell r="F351" t="str">
            <v>1111</v>
          </cell>
          <cell r="G351">
            <v>95000</v>
          </cell>
        </row>
        <row r="352">
          <cell r="E352" t="str">
            <v>6423</v>
          </cell>
          <cell r="F352" t="str">
            <v>1111</v>
          </cell>
          <cell r="G352">
            <v>600000</v>
          </cell>
        </row>
        <row r="353">
          <cell r="E353" t="str">
            <v>1331</v>
          </cell>
          <cell r="F353" t="str">
            <v>1111</v>
          </cell>
          <cell r="G353">
            <v>60000</v>
          </cell>
        </row>
        <row r="354">
          <cell r="E354" t="str">
            <v>62775</v>
          </cell>
          <cell r="F354" t="str">
            <v>1111</v>
          </cell>
          <cell r="G354">
            <v>14000</v>
          </cell>
        </row>
        <row r="355">
          <cell r="E355" t="str">
            <v>1331</v>
          </cell>
          <cell r="F355" t="str">
            <v>1111</v>
          </cell>
          <cell r="G355">
            <v>4000</v>
          </cell>
        </row>
        <row r="356">
          <cell r="E356" t="str">
            <v>6417</v>
          </cell>
          <cell r="F356" t="str">
            <v>1111</v>
          </cell>
          <cell r="G356">
            <v>80000</v>
          </cell>
        </row>
        <row r="357">
          <cell r="E357" t="str">
            <v>6417</v>
          </cell>
          <cell r="F357" t="str">
            <v>1111</v>
          </cell>
          <cell r="G357">
            <v>220000</v>
          </cell>
        </row>
        <row r="358">
          <cell r="E358" t="str">
            <v>64281</v>
          </cell>
          <cell r="F358" t="str">
            <v>1111</v>
          </cell>
          <cell r="G358">
            <v>5000000</v>
          </cell>
        </row>
        <row r="359">
          <cell r="E359" t="str">
            <v>1531</v>
          </cell>
          <cell r="F359" t="str">
            <v>1111</v>
          </cell>
          <cell r="G359">
            <v>7800000</v>
          </cell>
        </row>
        <row r="360">
          <cell r="E360" t="str">
            <v>1331</v>
          </cell>
          <cell r="F360" t="str">
            <v>1111</v>
          </cell>
          <cell r="G360">
            <v>780000</v>
          </cell>
        </row>
        <row r="361">
          <cell r="E361" t="str">
            <v>1531</v>
          </cell>
          <cell r="F361" t="str">
            <v>1111</v>
          </cell>
          <cell r="G361">
            <v>728000</v>
          </cell>
        </row>
        <row r="362">
          <cell r="E362" t="str">
            <v>152-02</v>
          </cell>
          <cell r="F362" t="str">
            <v>1111</v>
          </cell>
          <cell r="G362">
            <v>1400000</v>
          </cell>
        </row>
        <row r="363">
          <cell r="E363" t="str">
            <v>1331</v>
          </cell>
          <cell r="F363" t="str">
            <v>1111</v>
          </cell>
          <cell r="G363">
            <v>140000</v>
          </cell>
        </row>
        <row r="364">
          <cell r="E364" t="str">
            <v>1533</v>
          </cell>
          <cell r="F364" t="str">
            <v>1111</v>
          </cell>
          <cell r="G364">
            <v>925000</v>
          </cell>
        </row>
        <row r="365">
          <cell r="E365" t="str">
            <v>1531</v>
          </cell>
          <cell r="F365" t="str">
            <v>1111</v>
          </cell>
          <cell r="G365">
            <v>403000</v>
          </cell>
        </row>
        <row r="366">
          <cell r="E366" t="str">
            <v>1331</v>
          </cell>
          <cell r="F366" t="str">
            <v>1111</v>
          </cell>
          <cell r="G366">
            <v>40300</v>
          </cell>
        </row>
        <row r="367">
          <cell r="E367" t="str">
            <v>1533</v>
          </cell>
          <cell r="F367" t="str">
            <v>1111</v>
          </cell>
          <cell r="G367">
            <v>5191000</v>
          </cell>
        </row>
        <row r="368">
          <cell r="E368" t="str">
            <v>6273</v>
          </cell>
          <cell r="F368" t="str">
            <v>1111</v>
          </cell>
          <cell r="G368">
            <v>70000</v>
          </cell>
        </row>
        <row r="369">
          <cell r="E369" t="str">
            <v>1531</v>
          </cell>
          <cell r="F369" t="str">
            <v>1111</v>
          </cell>
          <cell r="G369">
            <v>145454</v>
          </cell>
        </row>
        <row r="370">
          <cell r="E370" t="str">
            <v>1331</v>
          </cell>
          <cell r="F370" t="str">
            <v>1111</v>
          </cell>
          <cell r="G370">
            <v>14546</v>
          </cell>
        </row>
        <row r="371">
          <cell r="E371" t="str">
            <v>1531</v>
          </cell>
          <cell r="F371" t="str">
            <v>1111</v>
          </cell>
          <cell r="G371">
            <v>1595000</v>
          </cell>
        </row>
        <row r="372">
          <cell r="E372" t="str">
            <v>64275</v>
          </cell>
          <cell r="F372" t="str">
            <v>1111</v>
          </cell>
          <cell r="G372">
            <v>8400000</v>
          </cell>
        </row>
        <row r="373">
          <cell r="E373" t="str">
            <v>64271</v>
          </cell>
          <cell r="F373" t="str">
            <v>1111</v>
          </cell>
          <cell r="G373">
            <v>4542014</v>
          </cell>
        </row>
        <row r="374">
          <cell r="E374" t="str">
            <v>62771</v>
          </cell>
          <cell r="F374" t="str">
            <v>1111</v>
          </cell>
          <cell r="G374">
            <v>18168056</v>
          </cell>
        </row>
        <row r="375">
          <cell r="E375" t="str">
            <v>1331</v>
          </cell>
          <cell r="F375" t="str">
            <v>1111</v>
          </cell>
          <cell r="G375">
            <v>2271007</v>
          </cell>
        </row>
        <row r="376">
          <cell r="E376" t="str">
            <v>6311</v>
          </cell>
          <cell r="F376" t="str">
            <v>1111</v>
          </cell>
          <cell r="G376">
            <v>9421221</v>
          </cell>
        </row>
        <row r="377">
          <cell r="E377" t="str">
            <v>1331</v>
          </cell>
          <cell r="F377" t="str">
            <v>1111</v>
          </cell>
          <cell r="G377">
            <v>942122</v>
          </cell>
        </row>
        <row r="378">
          <cell r="E378" t="str">
            <v>64272</v>
          </cell>
          <cell r="F378" t="str">
            <v>1111</v>
          </cell>
          <cell r="G378">
            <v>3962585</v>
          </cell>
        </row>
        <row r="379">
          <cell r="E379" t="str">
            <v>1331</v>
          </cell>
          <cell r="F379" t="str">
            <v>1111</v>
          </cell>
          <cell r="G379">
            <v>396259</v>
          </cell>
        </row>
        <row r="380">
          <cell r="E380" t="str">
            <v>6423</v>
          </cell>
          <cell r="F380" t="str">
            <v>1111</v>
          </cell>
          <cell r="G380">
            <v>2310000</v>
          </cell>
        </row>
        <row r="381">
          <cell r="E381" t="str">
            <v>64281</v>
          </cell>
          <cell r="F381" t="str">
            <v>1111</v>
          </cell>
          <cell r="G381">
            <v>700000</v>
          </cell>
        </row>
        <row r="382">
          <cell r="E382" t="str">
            <v>64281</v>
          </cell>
          <cell r="F382" t="str">
            <v>1111</v>
          </cell>
          <cell r="G382">
            <v>700000</v>
          </cell>
        </row>
        <row r="383">
          <cell r="E383" t="str">
            <v>64275</v>
          </cell>
          <cell r="F383" t="str">
            <v>1111</v>
          </cell>
          <cell r="G383">
            <v>3869000</v>
          </cell>
        </row>
        <row r="384">
          <cell r="E384" t="str">
            <v>1331</v>
          </cell>
          <cell r="F384" t="str">
            <v>1111</v>
          </cell>
          <cell r="G384">
            <v>380000</v>
          </cell>
        </row>
        <row r="385">
          <cell r="E385" t="str">
            <v>62774</v>
          </cell>
          <cell r="F385" t="str">
            <v>1111</v>
          </cell>
          <cell r="G385">
            <v>150000</v>
          </cell>
        </row>
        <row r="386">
          <cell r="E386" t="str">
            <v>6423</v>
          </cell>
          <cell r="F386" t="str">
            <v>1111</v>
          </cell>
          <cell r="G386">
            <v>304000</v>
          </cell>
        </row>
        <row r="387">
          <cell r="E387" t="str">
            <v>1531</v>
          </cell>
          <cell r="F387" t="str">
            <v>1111</v>
          </cell>
          <cell r="G387">
            <v>738500</v>
          </cell>
        </row>
        <row r="388">
          <cell r="E388" t="str">
            <v>1111</v>
          </cell>
          <cell r="F388" t="str">
            <v>1311-06</v>
          </cell>
          <cell r="G388">
            <v>103425387</v>
          </cell>
        </row>
        <row r="389">
          <cell r="E389" t="str">
            <v>1111</v>
          </cell>
          <cell r="F389" t="str">
            <v>62771</v>
          </cell>
          <cell r="G389">
            <v>72200</v>
          </cell>
        </row>
        <row r="390">
          <cell r="E390" t="str">
            <v>62711</v>
          </cell>
          <cell r="F390" t="str">
            <v>1111</v>
          </cell>
          <cell r="G390">
            <v>66810000</v>
          </cell>
        </row>
        <row r="391">
          <cell r="E391" t="str">
            <v>62775</v>
          </cell>
          <cell r="F391" t="str">
            <v>1111</v>
          </cell>
          <cell r="G391">
            <v>5142857</v>
          </cell>
        </row>
        <row r="392">
          <cell r="E392" t="str">
            <v>1331</v>
          </cell>
          <cell r="F392" t="str">
            <v>1111</v>
          </cell>
          <cell r="G392">
            <v>257143</v>
          </cell>
        </row>
        <row r="393">
          <cell r="E393" t="str">
            <v>6417</v>
          </cell>
          <cell r="F393" t="str">
            <v>1111</v>
          </cell>
          <cell r="G393">
            <v>8457142</v>
          </cell>
        </row>
        <row r="394">
          <cell r="E394" t="str">
            <v>1331</v>
          </cell>
          <cell r="F394" t="str">
            <v>1111</v>
          </cell>
          <cell r="G394">
            <v>422858</v>
          </cell>
        </row>
        <row r="395">
          <cell r="E395" t="str">
            <v>152-03</v>
          </cell>
          <cell r="F395" t="str">
            <v>1111</v>
          </cell>
          <cell r="G395">
            <v>6910000</v>
          </cell>
        </row>
        <row r="396">
          <cell r="E396" t="str">
            <v>1331</v>
          </cell>
          <cell r="F396" t="str">
            <v>1111</v>
          </cell>
          <cell r="G396">
            <v>691000</v>
          </cell>
        </row>
        <row r="397">
          <cell r="E397" t="str">
            <v>6425</v>
          </cell>
          <cell r="F397" t="str">
            <v>1111</v>
          </cell>
          <cell r="G397">
            <v>600000</v>
          </cell>
        </row>
        <row r="398">
          <cell r="E398" t="str">
            <v>152-03</v>
          </cell>
          <cell r="F398" t="str">
            <v>1111</v>
          </cell>
          <cell r="G398">
            <v>6910000</v>
          </cell>
        </row>
        <row r="399">
          <cell r="E399" t="str">
            <v>1331</v>
          </cell>
          <cell r="F399" t="str">
            <v>1111</v>
          </cell>
          <cell r="G399">
            <v>691000</v>
          </cell>
        </row>
        <row r="400">
          <cell r="E400" t="str">
            <v>6425</v>
          </cell>
          <cell r="F400" t="str">
            <v>1111</v>
          </cell>
          <cell r="G400">
            <v>600000</v>
          </cell>
        </row>
        <row r="401">
          <cell r="E401" t="str">
            <v>1532</v>
          </cell>
          <cell r="F401" t="str">
            <v>1111</v>
          </cell>
          <cell r="G401">
            <v>25398910</v>
          </cell>
        </row>
        <row r="402">
          <cell r="E402" t="str">
            <v>1532</v>
          </cell>
          <cell r="F402" t="str">
            <v>1111</v>
          </cell>
          <cell r="G402">
            <v>5426525</v>
          </cell>
        </row>
        <row r="403">
          <cell r="E403" t="str">
            <v>6311</v>
          </cell>
          <cell r="F403" t="str">
            <v>1111</v>
          </cell>
          <cell r="G403">
            <v>143189698</v>
          </cell>
        </row>
        <row r="404">
          <cell r="E404" t="str">
            <v>1331</v>
          </cell>
          <cell r="F404" t="str">
            <v>1111</v>
          </cell>
          <cell r="G404">
            <v>14318969</v>
          </cell>
        </row>
        <row r="405">
          <cell r="E405" t="str">
            <v>6311</v>
          </cell>
          <cell r="F405" t="str">
            <v>1111</v>
          </cell>
          <cell r="G405">
            <v>92241188</v>
          </cell>
        </row>
        <row r="406">
          <cell r="E406" t="str">
            <v>1331</v>
          </cell>
          <cell r="F406" t="str">
            <v>1111</v>
          </cell>
          <cell r="G406">
            <v>9224118</v>
          </cell>
        </row>
        <row r="407">
          <cell r="E407" t="str">
            <v>3312-03</v>
          </cell>
          <cell r="F407" t="str">
            <v>1111</v>
          </cell>
          <cell r="G407">
            <v>6145859</v>
          </cell>
        </row>
        <row r="408">
          <cell r="E408" t="str">
            <v>3312-03</v>
          </cell>
          <cell r="F408" t="str">
            <v>1111</v>
          </cell>
          <cell r="G408">
            <v>4289026</v>
          </cell>
        </row>
        <row r="409">
          <cell r="E409" t="str">
            <v>3312-03</v>
          </cell>
          <cell r="F409" t="str">
            <v>1111</v>
          </cell>
          <cell r="G409">
            <v>1623050</v>
          </cell>
        </row>
        <row r="410">
          <cell r="E410" t="str">
            <v>1532</v>
          </cell>
          <cell r="F410" t="str">
            <v>1111</v>
          </cell>
          <cell r="G410">
            <v>8305945</v>
          </cell>
        </row>
        <row r="411">
          <cell r="E411" t="str">
            <v>1331</v>
          </cell>
          <cell r="F411" t="str">
            <v>1111</v>
          </cell>
          <cell r="G411">
            <v>830594</v>
          </cell>
        </row>
        <row r="412">
          <cell r="E412" t="str">
            <v>1532</v>
          </cell>
          <cell r="F412" t="str">
            <v>1111</v>
          </cell>
          <cell r="G412">
            <v>23198701</v>
          </cell>
        </row>
        <row r="413">
          <cell r="E413" t="str">
            <v>1331</v>
          </cell>
          <cell r="F413" t="str">
            <v>1111</v>
          </cell>
          <cell r="G413">
            <v>2319870</v>
          </cell>
        </row>
        <row r="414">
          <cell r="E414" t="str">
            <v>1532</v>
          </cell>
          <cell r="F414" t="str">
            <v>1111</v>
          </cell>
          <cell r="G414">
            <v>677382</v>
          </cell>
        </row>
        <row r="415">
          <cell r="E415" t="str">
            <v>1331</v>
          </cell>
          <cell r="F415" t="str">
            <v>1111</v>
          </cell>
          <cell r="G415">
            <v>67738</v>
          </cell>
        </row>
        <row r="416">
          <cell r="E416" t="str">
            <v>1532</v>
          </cell>
          <cell r="F416" t="str">
            <v>1111</v>
          </cell>
          <cell r="G416">
            <v>2374544</v>
          </cell>
        </row>
        <row r="417">
          <cell r="E417" t="str">
            <v>1331</v>
          </cell>
          <cell r="F417" t="str">
            <v>1111</v>
          </cell>
          <cell r="G417">
            <v>237454</v>
          </cell>
        </row>
        <row r="418">
          <cell r="E418" t="str">
            <v>1532</v>
          </cell>
          <cell r="F418" t="str">
            <v>1111</v>
          </cell>
          <cell r="G418">
            <v>1625925</v>
          </cell>
        </row>
        <row r="419">
          <cell r="E419" t="str">
            <v>1331</v>
          </cell>
          <cell r="F419" t="str">
            <v>1111</v>
          </cell>
          <cell r="G419">
            <v>162592</v>
          </cell>
        </row>
        <row r="420">
          <cell r="E420" t="str">
            <v>1532</v>
          </cell>
          <cell r="F420" t="str">
            <v>1111</v>
          </cell>
          <cell r="G420">
            <v>4650989</v>
          </cell>
        </row>
        <row r="421">
          <cell r="E421" t="str">
            <v>1331</v>
          </cell>
          <cell r="F421" t="str">
            <v>1111</v>
          </cell>
          <cell r="G421">
            <v>465099</v>
          </cell>
        </row>
        <row r="422">
          <cell r="E422" t="str">
            <v>1532</v>
          </cell>
          <cell r="F422" t="str">
            <v>1111</v>
          </cell>
          <cell r="G422">
            <v>2840572</v>
          </cell>
        </row>
        <row r="423">
          <cell r="E423" t="str">
            <v>1331</v>
          </cell>
          <cell r="F423" t="str">
            <v>1111</v>
          </cell>
          <cell r="G423">
            <v>284057</v>
          </cell>
        </row>
        <row r="424">
          <cell r="E424" t="str">
            <v>1532</v>
          </cell>
          <cell r="F424" t="str">
            <v>1111</v>
          </cell>
          <cell r="G424">
            <v>2490760</v>
          </cell>
        </row>
        <row r="425">
          <cell r="E425" t="str">
            <v>1331</v>
          </cell>
          <cell r="F425" t="str">
            <v>1111</v>
          </cell>
          <cell r="G425">
            <v>249076</v>
          </cell>
        </row>
        <row r="426">
          <cell r="E426" t="str">
            <v>1532</v>
          </cell>
          <cell r="F426" t="str">
            <v>1111</v>
          </cell>
          <cell r="G426">
            <v>845614</v>
          </cell>
        </row>
        <row r="427">
          <cell r="E427" t="str">
            <v>1331</v>
          </cell>
          <cell r="F427" t="str">
            <v>1111</v>
          </cell>
          <cell r="G427">
            <v>84561</v>
          </cell>
        </row>
        <row r="428">
          <cell r="E428" t="str">
            <v>1532</v>
          </cell>
          <cell r="F428" t="str">
            <v>1111</v>
          </cell>
          <cell r="G428">
            <v>3710080</v>
          </cell>
        </row>
        <row r="429">
          <cell r="E429" t="str">
            <v>1331</v>
          </cell>
          <cell r="F429" t="str">
            <v>1111</v>
          </cell>
          <cell r="G429">
            <v>371008</v>
          </cell>
        </row>
        <row r="430">
          <cell r="E430" t="str">
            <v>1532</v>
          </cell>
          <cell r="F430" t="str">
            <v>1111</v>
          </cell>
          <cell r="G430">
            <v>3460319</v>
          </cell>
        </row>
        <row r="431">
          <cell r="E431" t="str">
            <v>1331</v>
          </cell>
          <cell r="F431" t="str">
            <v>1111</v>
          </cell>
          <cell r="G431">
            <v>346032</v>
          </cell>
        </row>
        <row r="432">
          <cell r="E432" t="str">
            <v>1532</v>
          </cell>
          <cell r="F432" t="str">
            <v>1111</v>
          </cell>
          <cell r="G432">
            <v>3875992</v>
          </cell>
        </row>
        <row r="433">
          <cell r="E433" t="str">
            <v>1331</v>
          </cell>
          <cell r="F433" t="str">
            <v>1111</v>
          </cell>
          <cell r="G433">
            <v>387599</v>
          </cell>
        </row>
        <row r="434">
          <cell r="E434" t="str">
            <v>1532</v>
          </cell>
          <cell r="F434" t="str">
            <v>1111</v>
          </cell>
          <cell r="G434">
            <v>10186158</v>
          </cell>
        </row>
        <row r="435">
          <cell r="E435" t="str">
            <v>1331</v>
          </cell>
          <cell r="F435" t="str">
            <v>1111</v>
          </cell>
          <cell r="G435">
            <v>1018616</v>
          </cell>
        </row>
        <row r="436">
          <cell r="E436" t="str">
            <v>1532</v>
          </cell>
          <cell r="F436" t="str">
            <v>1111</v>
          </cell>
          <cell r="G436">
            <v>1155687</v>
          </cell>
        </row>
        <row r="437">
          <cell r="E437" t="str">
            <v>1331</v>
          </cell>
          <cell r="F437" t="str">
            <v>1111</v>
          </cell>
          <cell r="G437">
            <v>115569</v>
          </cell>
        </row>
        <row r="438">
          <cell r="E438" t="str">
            <v>3312-02</v>
          </cell>
          <cell r="F438" t="str">
            <v>1111</v>
          </cell>
          <cell r="G438">
            <v>8746683</v>
          </cell>
        </row>
        <row r="439">
          <cell r="E439" t="str">
            <v>3312-02</v>
          </cell>
          <cell r="F439" t="str">
            <v>1111</v>
          </cell>
          <cell r="G439">
            <v>2803746</v>
          </cell>
        </row>
        <row r="440">
          <cell r="E440" t="str">
            <v>3312-02</v>
          </cell>
          <cell r="F440" t="str">
            <v>1111</v>
          </cell>
          <cell r="G440">
            <v>819667</v>
          </cell>
        </row>
        <row r="441">
          <cell r="E441" t="str">
            <v>3312-02</v>
          </cell>
          <cell r="F441" t="str">
            <v>1111</v>
          </cell>
          <cell r="G441">
            <v>5863150</v>
          </cell>
        </row>
        <row r="442">
          <cell r="E442" t="str">
            <v>3312-02</v>
          </cell>
          <cell r="F442" t="str">
            <v>1111</v>
          </cell>
          <cell r="G442">
            <v>4616584</v>
          </cell>
        </row>
        <row r="443">
          <cell r="E443" t="str">
            <v>1111</v>
          </cell>
          <cell r="F443" t="str">
            <v>1122-02</v>
          </cell>
          <cell r="G443">
            <v>2082105000</v>
          </cell>
        </row>
        <row r="444">
          <cell r="E444" t="str">
            <v>152-02</v>
          </cell>
          <cell r="F444" t="str">
            <v>1111</v>
          </cell>
          <cell r="G444">
            <v>2667704</v>
          </cell>
        </row>
        <row r="445">
          <cell r="E445" t="str">
            <v>1331</v>
          </cell>
          <cell r="F445" t="str">
            <v>1111</v>
          </cell>
          <cell r="G445">
            <v>266770</v>
          </cell>
        </row>
        <row r="446">
          <cell r="E446" t="str">
            <v>152-02</v>
          </cell>
          <cell r="F446" t="str">
            <v>1111</v>
          </cell>
          <cell r="G446">
            <v>3233580</v>
          </cell>
        </row>
        <row r="447">
          <cell r="E447" t="str">
            <v>1331</v>
          </cell>
          <cell r="F447" t="str">
            <v>1111</v>
          </cell>
          <cell r="G447">
            <v>323358</v>
          </cell>
        </row>
        <row r="448">
          <cell r="E448" t="str">
            <v>152-02</v>
          </cell>
          <cell r="F448" t="str">
            <v>1111</v>
          </cell>
          <cell r="G448">
            <v>31119384</v>
          </cell>
        </row>
        <row r="449">
          <cell r="E449" t="str">
            <v>1331</v>
          </cell>
          <cell r="F449" t="str">
            <v>1111</v>
          </cell>
          <cell r="G449">
            <v>3111938</v>
          </cell>
        </row>
        <row r="450">
          <cell r="E450" t="str">
            <v>3312-01</v>
          </cell>
          <cell r="F450" t="str">
            <v>1111</v>
          </cell>
          <cell r="G450">
            <v>12065085</v>
          </cell>
        </row>
        <row r="451">
          <cell r="E451" t="str">
            <v>3312-01</v>
          </cell>
          <cell r="F451" t="str">
            <v>1111</v>
          </cell>
          <cell r="G451">
            <v>5331942</v>
          </cell>
        </row>
        <row r="452">
          <cell r="E452" t="str">
            <v>3312-01</v>
          </cell>
          <cell r="F452" t="str">
            <v>1111</v>
          </cell>
          <cell r="G452">
            <v>2737064</v>
          </cell>
        </row>
        <row r="453">
          <cell r="E453" t="str">
            <v>3312-01</v>
          </cell>
          <cell r="F453" t="str">
            <v>1111</v>
          </cell>
          <cell r="G453">
            <v>14549600</v>
          </cell>
        </row>
        <row r="454">
          <cell r="E454" t="str">
            <v>3312-01</v>
          </cell>
          <cell r="F454" t="str">
            <v>1111</v>
          </cell>
          <cell r="G454">
            <v>23694981</v>
          </cell>
        </row>
        <row r="455">
          <cell r="E455" t="str">
            <v>3312-01</v>
          </cell>
          <cell r="F455" t="str">
            <v>1111</v>
          </cell>
          <cell r="G455">
            <v>2791834</v>
          </cell>
        </row>
        <row r="456">
          <cell r="E456" t="str">
            <v>3312-01</v>
          </cell>
          <cell r="F456" t="str">
            <v>1111</v>
          </cell>
          <cell r="G456">
            <v>710833</v>
          </cell>
        </row>
        <row r="457">
          <cell r="E457" t="str">
            <v>3312-01</v>
          </cell>
          <cell r="F457" t="str">
            <v>1111</v>
          </cell>
          <cell r="G457">
            <v>19411189</v>
          </cell>
        </row>
        <row r="458">
          <cell r="E458" t="str">
            <v>3312-01</v>
          </cell>
          <cell r="F458" t="str">
            <v>1111</v>
          </cell>
          <cell r="G458">
            <v>8391648</v>
          </cell>
        </row>
        <row r="459">
          <cell r="E459" t="str">
            <v>3312-01</v>
          </cell>
          <cell r="F459" t="str">
            <v>1111</v>
          </cell>
          <cell r="G459">
            <v>3787647</v>
          </cell>
        </row>
        <row r="460">
          <cell r="E460" t="str">
            <v>6311</v>
          </cell>
          <cell r="F460" t="str">
            <v>1111</v>
          </cell>
          <cell r="G460">
            <v>80692848</v>
          </cell>
        </row>
        <row r="461">
          <cell r="E461" t="str">
            <v>1331</v>
          </cell>
          <cell r="F461" t="str">
            <v>1111</v>
          </cell>
          <cell r="G461">
            <v>8069285</v>
          </cell>
        </row>
        <row r="462">
          <cell r="E462" t="str">
            <v>64275</v>
          </cell>
          <cell r="F462" t="str">
            <v>1111</v>
          </cell>
          <cell r="G462">
            <v>90000</v>
          </cell>
        </row>
        <row r="463">
          <cell r="E463" t="str">
            <v>62774</v>
          </cell>
          <cell r="F463" t="str">
            <v>1111</v>
          </cell>
          <cell r="G463">
            <v>200000</v>
          </cell>
        </row>
        <row r="464">
          <cell r="E464" t="str">
            <v>64275</v>
          </cell>
          <cell r="F464" t="str">
            <v>1111</v>
          </cell>
          <cell r="G464">
            <v>1500000</v>
          </cell>
        </row>
        <row r="465">
          <cell r="E465" t="str">
            <v>6417</v>
          </cell>
          <cell r="F465" t="str">
            <v>1111</v>
          </cell>
          <cell r="G465">
            <v>100000</v>
          </cell>
        </row>
        <row r="466">
          <cell r="E466" t="str">
            <v>62775</v>
          </cell>
          <cell r="F466" t="str">
            <v>1111</v>
          </cell>
          <cell r="G466">
            <v>90000</v>
          </cell>
        </row>
        <row r="467">
          <cell r="E467" t="str">
            <v>1331</v>
          </cell>
          <cell r="F467" t="str">
            <v>1111</v>
          </cell>
          <cell r="G467">
            <v>27000</v>
          </cell>
        </row>
        <row r="468">
          <cell r="E468" t="str">
            <v>13611</v>
          </cell>
          <cell r="F468" t="str">
            <v>1111</v>
          </cell>
          <cell r="G468">
            <v>231345000</v>
          </cell>
        </row>
        <row r="469">
          <cell r="E469" t="str">
            <v>13611</v>
          </cell>
          <cell r="F469" t="str">
            <v>1111</v>
          </cell>
          <cell r="G469">
            <v>285800000</v>
          </cell>
        </row>
        <row r="470">
          <cell r="E470" t="str">
            <v>64272</v>
          </cell>
          <cell r="F470" t="str">
            <v>1111</v>
          </cell>
          <cell r="G470">
            <v>14036308</v>
          </cell>
        </row>
        <row r="471">
          <cell r="E471" t="str">
            <v>1331</v>
          </cell>
          <cell r="F471" t="str">
            <v>1111</v>
          </cell>
          <cell r="G471">
            <v>1403632</v>
          </cell>
        </row>
        <row r="472">
          <cell r="E472" t="str">
            <v>64281</v>
          </cell>
          <cell r="F472" t="str">
            <v>1111</v>
          </cell>
          <cell r="G472">
            <v>105000</v>
          </cell>
        </row>
        <row r="473">
          <cell r="E473" t="str">
            <v>3312-08</v>
          </cell>
          <cell r="F473" t="str">
            <v>1111</v>
          </cell>
          <cell r="G473">
            <v>177064070</v>
          </cell>
        </row>
        <row r="474">
          <cell r="E474" t="str">
            <v>1331</v>
          </cell>
          <cell r="F474" t="str">
            <v>1111</v>
          </cell>
          <cell r="G474">
            <v>17706407</v>
          </cell>
        </row>
        <row r="475">
          <cell r="E475" t="str">
            <v>1111</v>
          </cell>
          <cell r="F475" t="str">
            <v>1311-09</v>
          </cell>
          <cell r="G475">
            <v>99495172</v>
          </cell>
        </row>
        <row r="476">
          <cell r="E476" t="str">
            <v>141-02</v>
          </cell>
          <cell r="F476" t="str">
            <v>1111</v>
          </cell>
          <cell r="G476">
            <v>637250000</v>
          </cell>
        </row>
        <row r="477">
          <cell r="E477" t="str">
            <v>242-01</v>
          </cell>
          <cell r="F477" t="str">
            <v>1111</v>
          </cell>
          <cell r="G477">
            <v>335816133</v>
          </cell>
        </row>
        <row r="478">
          <cell r="E478" t="str">
            <v>141-02</v>
          </cell>
          <cell r="F478" t="str">
            <v>1111</v>
          </cell>
          <cell r="G478">
            <v>29852055</v>
          </cell>
        </row>
        <row r="479">
          <cell r="E479" t="str">
            <v>6221</v>
          </cell>
          <cell r="F479" t="str">
            <v>1111</v>
          </cell>
          <cell r="G479">
            <v>6000000</v>
          </cell>
        </row>
        <row r="480">
          <cell r="E480" t="str">
            <v>1111</v>
          </cell>
          <cell r="F480" t="str">
            <v>141-02</v>
          </cell>
          <cell r="G480">
            <v>37500000</v>
          </cell>
        </row>
        <row r="481">
          <cell r="E481" t="str">
            <v>62775</v>
          </cell>
          <cell r="F481" t="str">
            <v>1111</v>
          </cell>
          <cell r="G481">
            <v>358000</v>
          </cell>
        </row>
        <row r="482">
          <cell r="E482" t="str">
            <v>1331</v>
          </cell>
          <cell r="F482" t="str">
            <v>1111</v>
          </cell>
          <cell r="G482">
            <v>113000</v>
          </cell>
        </row>
        <row r="483">
          <cell r="E483" t="str">
            <v>6423</v>
          </cell>
          <cell r="F483" t="str">
            <v>1111</v>
          </cell>
          <cell r="G483">
            <v>230000</v>
          </cell>
        </row>
        <row r="484">
          <cell r="E484" t="str">
            <v>1531</v>
          </cell>
          <cell r="F484" t="str">
            <v>1111</v>
          </cell>
          <cell r="G484">
            <v>512500</v>
          </cell>
        </row>
        <row r="485">
          <cell r="E485" t="str">
            <v>1531</v>
          </cell>
          <cell r="F485" t="str">
            <v>1111</v>
          </cell>
          <cell r="G485">
            <v>135000</v>
          </cell>
        </row>
        <row r="486">
          <cell r="E486" t="str">
            <v>1533</v>
          </cell>
          <cell r="F486" t="str">
            <v>1111</v>
          </cell>
          <cell r="G486">
            <v>1233000</v>
          </cell>
        </row>
        <row r="487">
          <cell r="E487" t="str">
            <v>1531</v>
          </cell>
          <cell r="F487" t="str">
            <v>1111</v>
          </cell>
          <cell r="G487">
            <v>540000</v>
          </cell>
        </row>
        <row r="488">
          <cell r="E488" t="str">
            <v>152-02</v>
          </cell>
          <cell r="F488" t="str">
            <v>1111</v>
          </cell>
          <cell r="G488">
            <v>1592500</v>
          </cell>
        </row>
        <row r="489">
          <cell r="E489" t="str">
            <v>1531</v>
          </cell>
          <cell r="F489" t="str">
            <v>1111</v>
          </cell>
          <cell r="G489">
            <v>50000</v>
          </cell>
        </row>
        <row r="490">
          <cell r="E490" t="str">
            <v>6422</v>
          </cell>
          <cell r="F490" t="str">
            <v>1111</v>
          </cell>
          <cell r="G490">
            <v>3000000</v>
          </cell>
        </row>
        <row r="491">
          <cell r="E491" t="str">
            <v>3364</v>
          </cell>
          <cell r="F491" t="str">
            <v>1111</v>
          </cell>
          <cell r="G491">
            <v>100000000</v>
          </cell>
        </row>
        <row r="492">
          <cell r="E492" t="str">
            <v>62774</v>
          </cell>
          <cell r="F492" t="str">
            <v>1111</v>
          </cell>
          <cell r="G492">
            <v>180000</v>
          </cell>
        </row>
        <row r="493">
          <cell r="E493" t="str">
            <v>62775</v>
          </cell>
          <cell r="F493" t="str">
            <v>1111</v>
          </cell>
          <cell r="G493">
            <v>250000</v>
          </cell>
        </row>
        <row r="494">
          <cell r="E494" t="str">
            <v>62775</v>
          </cell>
          <cell r="F494" t="str">
            <v>1111</v>
          </cell>
          <cell r="G494">
            <v>21000</v>
          </cell>
        </row>
        <row r="495">
          <cell r="E495" t="str">
            <v>1331</v>
          </cell>
          <cell r="F495" t="str">
            <v>1111</v>
          </cell>
          <cell r="G495">
            <v>7000</v>
          </cell>
        </row>
        <row r="496">
          <cell r="E496" t="str">
            <v>13611</v>
          </cell>
          <cell r="F496" t="str">
            <v>1111</v>
          </cell>
          <cell r="G496">
            <v>85560000</v>
          </cell>
        </row>
        <row r="497">
          <cell r="E497" t="str">
            <v>1122-01</v>
          </cell>
          <cell r="F497" t="str">
            <v>1312</v>
          </cell>
          <cell r="G497">
            <v>2530093584</v>
          </cell>
        </row>
        <row r="498">
          <cell r="E498" t="str">
            <v>6353</v>
          </cell>
          <cell r="F498" t="str">
            <v>1122-01</v>
          </cell>
          <cell r="G498">
            <v>769750</v>
          </cell>
        </row>
        <row r="499">
          <cell r="E499" t="str">
            <v>1121-01</v>
          </cell>
          <cell r="F499" t="str">
            <v>1122-01</v>
          </cell>
          <cell r="G499">
            <v>759414109</v>
          </cell>
        </row>
        <row r="500">
          <cell r="E500" t="str">
            <v>6353</v>
          </cell>
          <cell r="F500" t="str">
            <v>1122-01</v>
          </cell>
          <cell r="G500">
            <v>200000</v>
          </cell>
        </row>
        <row r="501">
          <cell r="E501" t="str">
            <v>1111</v>
          </cell>
          <cell r="F501" t="str">
            <v>1122-01</v>
          </cell>
          <cell r="G501">
            <v>70000000</v>
          </cell>
        </row>
        <row r="502">
          <cell r="E502" t="str">
            <v>1111</v>
          </cell>
          <cell r="F502" t="str">
            <v>1122-01</v>
          </cell>
          <cell r="G502">
            <v>69336000</v>
          </cell>
        </row>
        <row r="503">
          <cell r="E503" t="str">
            <v>13611</v>
          </cell>
          <cell r="F503" t="str">
            <v>1111</v>
          </cell>
          <cell r="G503">
            <v>70000000</v>
          </cell>
        </row>
        <row r="504">
          <cell r="E504" t="str">
            <v>13611</v>
          </cell>
          <cell r="F504" t="str">
            <v>1111</v>
          </cell>
          <cell r="G504">
            <v>69336000</v>
          </cell>
        </row>
        <row r="505">
          <cell r="E505" t="str">
            <v>6353</v>
          </cell>
          <cell r="F505" t="str">
            <v>1122-01</v>
          </cell>
          <cell r="G505">
            <v>186436</v>
          </cell>
        </row>
        <row r="506">
          <cell r="E506" t="str">
            <v>1121-01</v>
          </cell>
          <cell r="F506" t="str">
            <v>3361</v>
          </cell>
          <cell r="G506">
            <v>9680769</v>
          </cell>
        </row>
        <row r="507">
          <cell r="E507" t="str">
            <v>1122-02</v>
          </cell>
          <cell r="F507" t="str">
            <v>1311-02</v>
          </cell>
          <cell r="G507">
            <v>766255335</v>
          </cell>
        </row>
        <row r="508">
          <cell r="E508" t="str">
            <v>1121-02</v>
          </cell>
          <cell r="F508" t="str">
            <v>1311-08</v>
          </cell>
          <cell r="G508">
            <v>139246800</v>
          </cell>
        </row>
        <row r="509">
          <cell r="E509" t="str">
            <v>2113</v>
          </cell>
          <cell r="F509" t="str">
            <v>1122-02</v>
          </cell>
          <cell r="G509">
            <v>161647500</v>
          </cell>
        </row>
        <row r="510">
          <cell r="E510" t="str">
            <v>6353</v>
          </cell>
          <cell r="F510" t="str">
            <v>1122-02</v>
          </cell>
          <cell r="G510">
            <v>396421</v>
          </cell>
        </row>
        <row r="511">
          <cell r="E511" t="str">
            <v>1121-02</v>
          </cell>
          <cell r="F511" t="str">
            <v>1311-04</v>
          </cell>
          <cell r="G511">
            <v>73960146</v>
          </cell>
        </row>
        <row r="512">
          <cell r="E512" t="str">
            <v>1122-01</v>
          </cell>
          <cell r="F512" t="str">
            <v>3361</v>
          </cell>
          <cell r="G512">
            <v>153950000</v>
          </cell>
        </row>
        <row r="513">
          <cell r="E513" t="str">
            <v>6353</v>
          </cell>
          <cell r="F513" t="str">
            <v>1122-01</v>
          </cell>
          <cell r="G513">
            <v>153950</v>
          </cell>
        </row>
        <row r="514">
          <cell r="E514" t="str">
            <v>1121-01</v>
          </cell>
          <cell r="F514" t="str">
            <v>1122-01</v>
          </cell>
          <cell r="G514">
            <v>46248000</v>
          </cell>
        </row>
        <row r="515">
          <cell r="E515" t="str">
            <v>1121-02</v>
          </cell>
          <cell r="F515" t="str">
            <v>1311-04</v>
          </cell>
          <cell r="G515">
            <v>204488934</v>
          </cell>
        </row>
        <row r="516">
          <cell r="E516" t="str">
            <v>1121-01</v>
          </cell>
          <cell r="F516" t="str">
            <v>5151</v>
          </cell>
          <cell r="G516">
            <v>138876</v>
          </cell>
        </row>
        <row r="517">
          <cell r="E517" t="str">
            <v>1122-01</v>
          </cell>
          <cell r="F517" t="str">
            <v>5151</v>
          </cell>
          <cell r="G517">
            <v>13702</v>
          </cell>
        </row>
        <row r="518">
          <cell r="E518" t="str">
            <v>1122-02</v>
          </cell>
          <cell r="F518" t="str">
            <v>1312</v>
          </cell>
          <cell r="G518">
            <v>4112149675</v>
          </cell>
        </row>
        <row r="519">
          <cell r="E519" t="str">
            <v>6353</v>
          </cell>
          <cell r="F519" t="str">
            <v>1122-02</v>
          </cell>
          <cell r="G519">
            <v>769750</v>
          </cell>
        </row>
        <row r="520">
          <cell r="E520" t="str">
            <v>1121-02</v>
          </cell>
          <cell r="F520" t="str">
            <v>5151</v>
          </cell>
          <cell r="G520">
            <v>155222</v>
          </cell>
        </row>
        <row r="521">
          <cell r="E521" t="str">
            <v>1122-02</v>
          </cell>
          <cell r="F521" t="str">
            <v>5151</v>
          </cell>
          <cell r="G521">
            <v>19244</v>
          </cell>
        </row>
        <row r="522">
          <cell r="E522" t="str">
            <v>6351</v>
          </cell>
          <cell r="F522" t="str">
            <v>1122-02</v>
          </cell>
          <cell r="G522">
            <v>33337411</v>
          </cell>
        </row>
        <row r="523">
          <cell r="E523" t="str">
            <v>3111</v>
          </cell>
          <cell r="F523" t="str">
            <v>1121-02</v>
          </cell>
          <cell r="G523">
            <v>33125000</v>
          </cell>
        </row>
        <row r="524">
          <cell r="E524" t="str">
            <v>6351</v>
          </cell>
          <cell r="F524" t="str">
            <v>1121-02</v>
          </cell>
          <cell r="G524">
            <v>4786562</v>
          </cell>
        </row>
        <row r="525">
          <cell r="E525" t="str">
            <v>2113</v>
          </cell>
          <cell r="F525" t="str">
            <v>3311</v>
          </cell>
          <cell r="G525">
            <v>153780000</v>
          </cell>
        </row>
        <row r="526">
          <cell r="E526" t="str">
            <v>6425</v>
          </cell>
          <cell r="F526" t="str">
            <v>3361</v>
          </cell>
          <cell r="G526">
            <v>3000000</v>
          </cell>
        </row>
        <row r="527">
          <cell r="E527" t="str">
            <v>1312</v>
          </cell>
          <cell r="F527" t="str">
            <v>1311-01</v>
          </cell>
          <cell r="G527">
            <v>85019390</v>
          </cell>
        </row>
        <row r="528">
          <cell r="E528" t="str">
            <v>152-01</v>
          </cell>
          <cell r="F528" t="str">
            <v>3361</v>
          </cell>
          <cell r="G528">
            <v>13065993</v>
          </cell>
        </row>
        <row r="529">
          <cell r="E529" t="str">
            <v>1331</v>
          </cell>
          <cell r="F529" t="str">
            <v>3361</v>
          </cell>
          <cell r="G529">
            <v>1306599</v>
          </cell>
        </row>
        <row r="530">
          <cell r="E530" t="str">
            <v>152-01</v>
          </cell>
          <cell r="F530" t="str">
            <v>3361</v>
          </cell>
          <cell r="G530">
            <v>38000000</v>
          </cell>
        </row>
        <row r="531">
          <cell r="E531" t="str">
            <v>1331</v>
          </cell>
          <cell r="F531" t="str">
            <v>3361</v>
          </cell>
          <cell r="G531">
            <v>3800000</v>
          </cell>
        </row>
        <row r="532">
          <cell r="E532" t="str">
            <v>152-02</v>
          </cell>
          <cell r="F532" t="str">
            <v>3312-01</v>
          </cell>
          <cell r="G532">
            <v>17694468</v>
          </cell>
        </row>
        <row r="533">
          <cell r="E533" t="str">
            <v>1331</v>
          </cell>
          <cell r="F533" t="str">
            <v>3312-01</v>
          </cell>
          <cell r="G533">
            <v>1769447</v>
          </cell>
        </row>
        <row r="534">
          <cell r="E534" t="str">
            <v>152-02</v>
          </cell>
          <cell r="F534" t="str">
            <v>3312-01</v>
          </cell>
          <cell r="G534">
            <v>6945038</v>
          </cell>
        </row>
        <row r="535">
          <cell r="E535" t="str">
            <v>1331</v>
          </cell>
          <cell r="F535" t="str">
            <v>3312-01</v>
          </cell>
          <cell r="G535">
            <v>694504</v>
          </cell>
        </row>
        <row r="536">
          <cell r="E536" t="str">
            <v>152-02</v>
          </cell>
          <cell r="F536" t="str">
            <v>3312-01</v>
          </cell>
          <cell r="G536">
            <v>7627445</v>
          </cell>
        </row>
        <row r="537">
          <cell r="E537" t="str">
            <v>1331</v>
          </cell>
          <cell r="F537" t="str">
            <v>3312-01</v>
          </cell>
          <cell r="G537">
            <v>762745</v>
          </cell>
        </row>
        <row r="538">
          <cell r="E538" t="str">
            <v>152-02</v>
          </cell>
          <cell r="F538" t="str">
            <v>3312-01</v>
          </cell>
          <cell r="G538">
            <v>19773057</v>
          </cell>
        </row>
        <row r="539">
          <cell r="E539" t="str">
            <v>1331</v>
          </cell>
          <cell r="F539" t="str">
            <v>3312-01</v>
          </cell>
          <cell r="G539">
            <v>1977306</v>
          </cell>
        </row>
        <row r="540">
          <cell r="E540" t="str">
            <v>152-02</v>
          </cell>
          <cell r="F540" t="str">
            <v>3312-01</v>
          </cell>
          <cell r="G540">
            <v>6218554</v>
          </cell>
        </row>
        <row r="541">
          <cell r="E541" t="str">
            <v>1331</v>
          </cell>
          <cell r="F541" t="str">
            <v>3312-01</v>
          </cell>
          <cell r="G541">
            <v>621855</v>
          </cell>
        </row>
        <row r="542">
          <cell r="E542" t="str">
            <v>152-02</v>
          </cell>
          <cell r="F542" t="str">
            <v>3312-01</v>
          </cell>
          <cell r="G542">
            <v>2251758</v>
          </cell>
        </row>
        <row r="543">
          <cell r="E543" t="str">
            <v>1331</v>
          </cell>
          <cell r="F543" t="str">
            <v>3312-01</v>
          </cell>
          <cell r="G543">
            <v>225176</v>
          </cell>
        </row>
        <row r="544">
          <cell r="E544" t="str">
            <v>152-02</v>
          </cell>
          <cell r="F544" t="str">
            <v>3312-01</v>
          </cell>
          <cell r="G544">
            <v>2024269</v>
          </cell>
        </row>
        <row r="545">
          <cell r="E545" t="str">
            <v>1331</v>
          </cell>
          <cell r="F545" t="str">
            <v>3312-01</v>
          </cell>
          <cell r="G545">
            <v>202427</v>
          </cell>
        </row>
        <row r="546">
          <cell r="E546" t="str">
            <v>152-02</v>
          </cell>
          <cell r="F546" t="str">
            <v>3312-01</v>
          </cell>
          <cell r="G546">
            <v>8475372</v>
          </cell>
        </row>
        <row r="547">
          <cell r="E547" t="str">
            <v>1331</v>
          </cell>
          <cell r="F547" t="str">
            <v>3312-01</v>
          </cell>
          <cell r="G547">
            <v>847537</v>
          </cell>
        </row>
        <row r="548">
          <cell r="E548" t="str">
            <v>1532</v>
          </cell>
          <cell r="F548" t="str">
            <v>3312-02</v>
          </cell>
          <cell r="G548">
            <v>557535</v>
          </cell>
        </row>
        <row r="549">
          <cell r="E549" t="str">
            <v>1331</v>
          </cell>
          <cell r="F549" t="str">
            <v>3312-02</v>
          </cell>
          <cell r="G549">
            <v>55754</v>
          </cell>
        </row>
        <row r="550">
          <cell r="E550" t="str">
            <v>1532</v>
          </cell>
          <cell r="F550" t="str">
            <v>3312-02</v>
          </cell>
          <cell r="G550">
            <v>1059680</v>
          </cell>
        </row>
        <row r="551">
          <cell r="E551" t="str">
            <v>1331</v>
          </cell>
          <cell r="F551" t="str">
            <v>3312-02</v>
          </cell>
          <cell r="G551">
            <v>105968</v>
          </cell>
        </row>
        <row r="552">
          <cell r="E552" t="str">
            <v>1532</v>
          </cell>
          <cell r="F552" t="str">
            <v>3312-02</v>
          </cell>
          <cell r="G552">
            <v>2026549</v>
          </cell>
        </row>
        <row r="553">
          <cell r="E553" t="str">
            <v>1331</v>
          </cell>
          <cell r="F553" t="str">
            <v>3312-02</v>
          </cell>
          <cell r="G553">
            <v>202655</v>
          </cell>
        </row>
        <row r="554">
          <cell r="E554" t="str">
            <v>1532</v>
          </cell>
          <cell r="F554" t="str">
            <v>3312-02</v>
          </cell>
          <cell r="G554">
            <v>4212032</v>
          </cell>
        </row>
        <row r="555">
          <cell r="E555" t="str">
            <v>1331</v>
          </cell>
          <cell r="F555" t="str">
            <v>3312-02</v>
          </cell>
          <cell r="G555">
            <v>421203</v>
          </cell>
        </row>
        <row r="556">
          <cell r="E556" t="str">
            <v>1532</v>
          </cell>
          <cell r="F556" t="str">
            <v>3312-03</v>
          </cell>
          <cell r="G556">
            <v>4344000</v>
          </cell>
        </row>
        <row r="557">
          <cell r="E557" t="str">
            <v>64271</v>
          </cell>
          <cell r="F557" t="str">
            <v>3351</v>
          </cell>
          <cell r="G557">
            <v>3464588</v>
          </cell>
        </row>
        <row r="558">
          <cell r="E558" t="str">
            <v>62771</v>
          </cell>
          <cell r="F558" t="str">
            <v>3351</v>
          </cell>
          <cell r="G558">
            <v>13858352</v>
          </cell>
        </row>
        <row r="559">
          <cell r="E559" t="str">
            <v>64272</v>
          </cell>
          <cell r="F559" t="str">
            <v>3351</v>
          </cell>
          <cell r="G559">
            <v>8413277</v>
          </cell>
        </row>
        <row r="560">
          <cell r="E560" t="str">
            <v>6221</v>
          </cell>
          <cell r="F560" t="str">
            <v>3341</v>
          </cell>
          <cell r="G560">
            <v>1045964362</v>
          </cell>
        </row>
        <row r="561">
          <cell r="E561" t="str">
            <v>62713</v>
          </cell>
          <cell r="F561" t="str">
            <v>3341</v>
          </cell>
          <cell r="G561">
            <v>34221943</v>
          </cell>
        </row>
        <row r="562">
          <cell r="E562" t="str">
            <v>6421</v>
          </cell>
          <cell r="F562" t="str">
            <v>3341</v>
          </cell>
          <cell r="G562">
            <v>133368942</v>
          </cell>
        </row>
        <row r="563">
          <cell r="E563" t="str">
            <v>6421</v>
          </cell>
          <cell r="F563" t="str">
            <v>3342</v>
          </cell>
          <cell r="G563">
            <v>125000000</v>
          </cell>
        </row>
        <row r="564">
          <cell r="E564" t="str">
            <v>62711</v>
          </cell>
          <cell r="F564" t="str">
            <v>3312-08</v>
          </cell>
          <cell r="G564">
            <v>76704000</v>
          </cell>
        </row>
        <row r="565">
          <cell r="E565" t="str">
            <v>62712</v>
          </cell>
          <cell r="F565" t="str">
            <v>3383</v>
          </cell>
          <cell r="G565">
            <v>89311500</v>
          </cell>
        </row>
        <row r="566">
          <cell r="E566" t="str">
            <v>62712</v>
          </cell>
          <cell r="F566" t="str">
            <v>242-01</v>
          </cell>
          <cell r="G566">
            <v>11852200</v>
          </cell>
        </row>
        <row r="567">
          <cell r="E567" t="str">
            <v>6273</v>
          </cell>
          <cell r="F567" t="str">
            <v>1531</v>
          </cell>
          <cell r="G567">
            <v>63475920</v>
          </cell>
        </row>
        <row r="568">
          <cell r="E568" t="str">
            <v>6422</v>
          </cell>
          <cell r="F568" t="str">
            <v>1531</v>
          </cell>
          <cell r="G568">
            <v>1452500</v>
          </cell>
        </row>
        <row r="569">
          <cell r="E569" t="str">
            <v>6272</v>
          </cell>
          <cell r="F569" t="str">
            <v>1531</v>
          </cell>
          <cell r="G569">
            <v>3240700</v>
          </cell>
        </row>
        <row r="570">
          <cell r="E570" t="str">
            <v>6423</v>
          </cell>
          <cell r="F570" t="str">
            <v>1531</v>
          </cell>
          <cell r="G570">
            <v>4585454</v>
          </cell>
        </row>
        <row r="571">
          <cell r="E571" t="str">
            <v>6273</v>
          </cell>
          <cell r="F571" t="str">
            <v>1533</v>
          </cell>
          <cell r="G571">
            <v>23496863</v>
          </cell>
        </row>
        <row r="572">
          <cell r="E572" t="str">
            <v>64275</v>
          </cell>
          <cell r="F572" t="str">
            <v>242-01</v>
          </cell>
          <cell r="G572">
            <v>39373518</v>
          </cell>
        </row>
        <row r="573">
          <cell r="E573" t="str">
            <v>6272</v>
          </cell>
          <cell r="F573" t="str">
            <v>1532</v>
          </cell>
          <cell r="G573">
            <v>112959927</v>
          </cell>
        </row>
        <row r="574">
          <cell r="E574" t="str">
            <v>621</v>
          </cell>
          <cell r="F574" t="str">
            <v>152-03</v>
          </cell>
          <cell r="G574">
            <v>23625468</v>
          </cell>
        </row>
        <row r="575">
          <cell r="E575" t="str">
            <v>621</v>
          </cell>
          <cell r="F575" t="str">
            <v>152-01</v>
          </cell>
          <cell r="G575">
            <v>51065993</v>
          </cell>
        </row>
        <row r="576">
          <cell r="E576" t="str">
            <v>621</v>
          </cell>
          <cell r="F576" t="str">
            <v>152-02</v>
          </cell>
          <cell r="G576">
            <v>111023129</v>
          </cell>
        </row>
        <row r="577">
          <cell r="E577" t="str">
            <v>6424</v>
          </cell>
          <cell r="F577" t="str">
            <v>21415</v>
          </cell>
          <cell r="G577">
            <v>15892304</v>
          </cell>
        </row>
        <row r="578">
          <cell r="E578" t="str">
            <v>6274</v>
          </cell>
          <cell r="F578" t="str">
            <v>2142</v>
          </cell>
          <cell r="G578">
            <v>5888027</v>
          </cell>
        </row>
        <row r="579">
          <cell r="E579" t="str">
            <v>6274</v>
          </cell>
          <cell r="F579" t="str">
            <v>21413</v>
          </cell>
          <cell r="G579">
            <v>227353334</v>
          </cell>
        </row>
        <row r="580">
          <cell r="E580" t="str">
            <v>6424</v>
          </cell>
          <cell r="F580" t="str">
            <v>21412</v>
          </cell>
          <cell r="G580">
            <v>24805261</v>
          </cell>
        </row>
        <row r="581">
          <cell r="E581" t="str">
            <v>6274</v>
          </cell>
          <cell r="F581" t="str">
            <v>21412</v>
          </cell>
          <cell r="G581">
            <v>57133382</v>
          </cell>
        </row>
        <row r="582">
          <cell r="E582" t="str">
            <v>6274</v>
          </cell>
          <cell r="F582" t="str">
            <v>21414</v>
          </cell>
          <cell r="G582">
            <v>5311815</v>
          </cell>
        </row>
        <row r="583">
          <cell r="E583" t="str">
            <v>6424</v>
          </cell>
          <cell r="F583" t="str">
            <v>21414</v>
          </cell>
          <cell r="G583">
            <v>2740993</v>
          </cell>
        </row>
        <row r="584">
          <cell r="E584" t="str">
            <v>1311-02</v>
          </cell>
          <cell r="F584" t="str">
            <v>5111</v>
          </cell>
          <cell r="G584">
            <v>805551600</v>
          </cell>
        </row>
        <row r="585">
          <cell r="E585" t="str">
            <v>1311-04</v>
          </cell>
          <cell r="F585" t="str">
            <v>5111</v>
          </cell>
          <cell r="G585">
            <v>278557725</v>
          </cell>
        </row>
        <row r="586">
          <cell r="E586" t="str">
            <v>1311-08</v>
          </cell>
          <cell r="F586" t="str">
            <v>5111</v>
          </cell>
          <cell r="G586">
            <v>389307366</v>
          </cell>
        </row>
        <row r="587">
          <cell r="E587" t="str">
            <v>1311-08</v>
          </cell>
          <cell r="F587" t="str">
            <v>3331</v>
          </cell>
          <cell r="G587">
            <v>38930737</v>
          </cell>
        </row>
        <row r="588">
          <cell r="E588" t="str">
            <v>1311-09</v>
          </cell>
          <cell r="F588" t="str">
            <v>5111</v>
          </cell>
          <cell r="G588">
            <v>99495172</v>
          </cell>
        </row>
        <row r="589">
          <cell r="E589" t="str">
            <v>1311-09</v>
          </cell>
          <cell r="F589" t="str">
            <v>5111</v>
          </cell>
          <cell r="G589">
            <v>198856018</v>
          </cell>
        </row>
        <row r="590">
          <cell r="E590" t="str">
            <v>1312</v>
          </cell>
          <cell r="F590" t="str">
            <v>5111</v>
          </cell>
          <cell r="G590">
            <v>2578594073</v>
          </cell>
        </row>
        <row r="591">
          <cell r="E591" t="str">
            <v>6221</v>
          </cell>
          <cell r="F591" t="str">
            <v>242-01</v>
          </cell>
          <cell r="G591">
            <v>23786976</v>
          </cell>
        </row>
        <row r="592">
          <cell r="E592" t="str">
            <v>6421</v>
          </cell>
          <cell r="F592" t="str">
            <v>242-01</v>
          </cell>
          <cell r="G592">
            <v>3358162</v>
          </cell>
        </row>
        <row r="593">
          <cell r="E593" t="str">
            <v>62713</v>
          </cell>
          <cell r="F593" t="str">
            <v>242-01</v>
          </cell>
          <cell r="G593">
            <v>839540</v>
          </cell>
        </row>
        <row r="594">
          <cell r="E594" t="str">
            <v>2114</v>
          </cell>
          <cell r="F594" t="str">
            <v>141-03</v>
          </cell>
          <cell r="G594">
            <v>722341800</v>
          </cell>
        </row>
        <row r="595">
          <cell r="E595" t="str">
            <v>1542</v>
          </cell>
          <cell r="F595" t="str">
            <v>621</v>
          </cell>
          <cell r="G595">
            <v>185714590</v>
          </cell>
        </row>
        <row r="596">
          <cell r="E596" t="str">
            <v>1542</v>
          </cell>
          <cell r="F596" t="str">
            <v>6221</v>
          </cell>
          <cell r="G596">
            <v>1075751338</v>
          </cell>
        </row>
        <row r="597">
          <cell r="E597" t="str">
            <v>1542</v>
          </cell>
          <cell r="F597" t="str">
            <v>62711</v>
          </cell>
          <cell r="G597">
            <v>143898000</v>
          </cell>
        </row>
        <row r="598">
          <cell r="E598" t="str">
            <v>1542</v>
          </cell>
          <cell r="F598" t="str">
            <v>62712</v>
          </cell>
          <cell r="G598">
            <v>101163700</v>
          </cell>
        </row>
        <row r="599">
          <cell r="E599" t="str">
            <v>1542</v>
          </cell>
          <cell r="F599" t="str">
            <v>62713</v>
          </cell>
          <cell r="G599">
            <v>35061483</v>
          </cell>
        </row>
        <row r="600">
          <cell r="E600" t="str">
            <v>1542</v>
          </cell>
          <cell r="F600" t="str">
            <v>6272</v>
          </cell>
          <cell r="G600">
            <v>116330627</v>
          </cell>
        </row>
        <row r="601">
          <cell r="E601" t="str">
            <v>1542</v>
          </cell>
          <cell r="F601" t="str">
            <v>6273</v>
          </cell>
          <cell r="G601">
            <v>103092783</v>
          </cell>
        </row>
        <row r="602">
          <cell r="E602" t="str">
            <v>1542</v>
          </cell>
          <cell r="F602" t="str">
            <v>6274</v>
          </cell>
          <cell r="G602">
            <v>295686558</v>
          </cell>
        </row>
        <row r="603">
          <cell r="E603" t="str">
            <v>1542</v>
          </cell>
          <cell r="F603" t="str">
            <v>62771</v>
          </cell>
          <cell r="G603">
            <v>44768890</v>
          </cell>
        </row>
        <row r="604">
          <cell r="E604" t="str">
            <v>1542</v>
          </cell>
          <cell r="F604" t="str">
            <v>62773</v>
          </cell>
          <cell r="G604">
            <v>753000</v>
          </cell>
        </row>
        <row r="605">
          <cell r="E605" t="str">
            <v>1542</v>
          </cell>
          <cell r="F605" t="str">
            <v>62774</v>
          </cell>
          <cell r="G605">
            <v>21950000</v>
          </cell>
        </row>
        <row r="606">
          <cell r="E606" t="str">
            <v>1542</v>
          </cell>
          <cell r="F606" t="str">
            <v>62775</v>
          </cell>
          <cell r="G606">
            <v>59380304</v>
          </cell>
        </row>
        <row r="607">
          <cell r="E607" t="str">
            <v>1542</v>
          </cell>
          <cell r="F607" t="str">
            <v>6311</v>
          </cell>
          <cell r="G607">
            <v>610176411</v>
          </cell>
        </row>
        <row r="608">
          <cell r="E608" t="str">
            <v>155</v>
          </cell>
          <cell r="F608" t="str">
            <v>1542</v>
          </cell>
          <cell r="G608">
            <v>2793727684</v>
          </cell>
        </row>
        <row r="609">
          <cell r="E609" t="str">
            <v>632</v>
          </cell>
          <cell r="F609" t="str">
            <v>155</v>
          </cell>
          <cell r="G609">
            <v>2793727684</v>
          </cell>
        </row>
        <row r="610">
          <cell r="E610" t="str">
            <v>911</v>
          </cell>
          <cell r="F610" t="str">
            <v>632</v>
          </cell>
          <cell r="G610">
            <v>2793727684</v>
          </cell>
        </row>
        <row r="611">
          <cell r="E611" t="str">
            <v>5111</v>
          </cell>
          <cell r="F611" t="str">
            <v>911</v>
          </cell>
          <cell r="G611">
            <v>4350361954</v>
          </cell>
        </row>
        <row r="612">
          <cell r="E612" t="str">
            <v>911</v>
          </cell>
          <cell r="F612" t="str">
            <v>6417</v>
          </cell>
          <cell r="G612">
            <v>60984439</v>
          </cell>
        </row>
        <row r="613">
          <cell r="E613" t="str">
            <v>911</v>
          </cell>
          <cell r="F613" t="str">
            <v>6421</v>
          </cell>
          <cell r="G613">
            <v>261727104</v>
          </cell>
        </row>
        <row r="614">
          <cell r="E614" t="str">
            <v>911</v>
          </cell>
          <cell r="F614" t="str">
            <v>6422</v>
          </cell>
          <cell r="G614">
            <v>4452500</v>
          </cell>
        </row>
        <row r="615">
          <cell r="E615" t="str">
            <v>911</v>
          </cell>
          <cell r="F615" t="str">
            <v>6423</v>
          </cell>
          <cell r="G615">
            <v>10079330</v>
          </cell>
        </row>
        <row r="616">
          <cell r="E616" t="str">
            <v>911</v>
          </cell>
          <cell r="F616" t="str">
            <v>6424</v>
          </cell>
          <cell r="G616">
            <v>43438558</v>
          </cell>
        </row>
        <row r="617">
          <cell r="E617" t="str">
            <v>911</v>
          </cell>
          <cell r="F617" t="str">
            <v>6425</v>
          </cell>
          <cell r="G617">
            <v>5058237</v>
          </cell>
        </row>
        <row r="618">
          <cell r="E618" t="str">
            <v>911</v>
          </cell>
          <cell r="F618" t="str">
            <v>64271</v>
          </cell>
          <cell r="G618">
            <v>11254520</v>
          </cell>
        </row>
        <row r="619">
          <cell r="E619" t="str">
            <v>911</v>
          </cell>
          <cell r="F619" t="str">
            <v>64272</v>
          </cell>
          <cell r="G619">
            <v>41985103</v>
          </cell>
        </row>
        <row r="620">
          <cell r="E620" t="str">
            <v>911</v>
          </cell>
          <cell r="F620" t="str">
            <v>64273</v>
          </cell>
          <cell r="G620">
            <v>475200</v>
          </cell>
        </row>
        <row r="621">
          <cell r="E621" t="str">
            <v>911</v>
          </cell>
          <cell r="F621" t="str">
            <v>64275</v>
          </cell>
          <cell r="G621">
            <v>78975518</v>
          </cell>
        </row>
        <row r="622">
          <cell r="E622" t="str">
            <v>911</v>
          </cell>
          <cell r="F622" t="str">
            <v>64281</v>
          </cell>
          <cell r="G622">
            <v>24709660</v>
          </cell>
        </row>
        <row r="623">
          <cell r="E623" t="str">
            <v>911</v>
          </cell>
          <cell r="F623" t="str">
            <v>64282</v>
          </cell>
          <cell r="G623">
            <v>3500000</v>
          </cell>
        </row>
        <row r="624">
          <cell r="E624" t="str">
            <v>911</v>
          </cell>
          <cell r="F624" t="str">
            <v>42121</v>
          </cell>
          <cell r="G624">
            <v>1009994101</v>
          </cell>
        </row>
        <row r="625">
          <cell r="E625" t="str">
            <v>5151</v>
          </cell>
          <cell r="F625" t="str">
            <v>911</v>
          </cell>
          <cell r="G625">
            <v>327044</v>
          </cell>
        </row>
        <row r="626">
          <cell r="E626" t="str">
            <v>911</v>
          </cell>
          <cell r="F626" t="str">
            <v>6351</v>
          </cell>
          <cell r="G626">
            <v>38123973</v>
          </cell>
        </row>
        <row r="627">
          <cell r="E627" t="str">
            <v>911</v>
          </cell>
          <cell r="F627" t="str">
            <v>6353</v>
          </cell>
          <cell r="G627">
            <v>2476307</v>
          </cell>
        </row>
        <row r="628">
          <cell r="E628" t="str">
            <v>911</v>
          </cell>
          <cell r="F628" t="str">
            <v>413</v>
          </cell>
          <cell r="G628">
            <v>3435546</v>
          </cell>
        </row>
        <row r="629">
          <cell r="E629" t="str">
            <v>42121</v>
          </cell>
          <cell r="F629" t="str">
            <v>911</v>
          </cell>
          <cell r="G629">
            <v>43708782</v>
          </cell>
        </row>
        <row r="630">
          <cell r="E630" t="str">
            <v>3331</v>
          </cell>
          <cell r="F630" t="str">
            <v>1331</v>
          </cell>
          <cell r="G630">
            <v>38930737</v>
          </cell>
        </row>
        <row r="631">
          <cell r="G631">
            <v>722341800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' office"/>
      <sheetName val="SA' Fac"/>
      <sheetName val="Luch charge' fac"/>
      <sheetName val="00000000"/>
      <sheetName val="10000000"/>
      <sheetName val="20000000"/>
      <sheetName val="40000000"/>
      <sheetName val="30000000"/>
      <sheetName val="Luch charge' office"/>
    </sheetNames>
    <sheetDataSet>
      <sheetData sheetId="0" refreshError="1">
        <row r="9">
          <cell r="C9">
            <v>301163629</v>
          </cell>
          <cell r="D9" t="str">
            <v>Kế Toán</v>
          </cell>
          <cell r="E9" t="str">
            <v>A02</v>
          </cell>
          <cell r="F9" t="str">
            <v>Nhân viên</v>
          </cell>
          <cell r="G9" t="str">
            <v>24/09/2012</v>
          </cell>
          <cell r="H9">
            <v>4800000</v>
          </cell>
          <cell r="I9">
            <v>188</v>
          </cell>
          <cell r="J9">
            <v>4338461.538461539</v>
          </cell>
          <cell r="L9">
            <v>0</v>
          </cell>
          <cell r="N9">
            <v>0</v>
          </cell>
          <cell r="P9">
            <v>0</v>
          </cell>
          <cell r="R9">
            <v>0</v>
          </cell>
          <cell r="T9">
            <v>0</v>
          </cell>
          <cell r="U9">
            <v>0</v>
          </cell>
          <cell r="V9">
            <v>0</v>
          </cell>
          <cell r="W9">
            <v>99423.076923076922</v>
          </cell>
          <cell r="X9">
            <v>180769.23076923078</v>
          </cell>
          <cell r="Y9">
            <v>135576.92307692309</v>
          </cell>
          <cell r="AA9">
            <v>4754230.7692307699</v>
          </cell>
          <cell r="AB9">
            <v>960000</v>
          </cell>
          <cell r="AC9">
            <v>408000.00000000006</v>
          </cell>
          <cell r="AD9">
            <v>48000</v>
          </cell>
          <cell r="AE9">
            <v>48000</v>
          </cell>
          <cell r="AH9">
            <v>4298230.7692307699</v>
          </cell>
        </row>
        <row r="10">
          <cell r="C10" t="str">
            <v>301347152</v>
          </cell>
          <cell r="D10" t="str">
            <v>Kế Toán</v>
          </cell>
          <cell r="E10" t="str">
            <v>A01</v>
          </cell>
          <cell r="F10" t="str">
            <v xml:space="preserve">Nhân viên </v>
          </cell>
          <cell r="G10" t="str">
            <v>24/09/2012</v>
          </cell>
          <cell r="H10">
            <v>3000000</v>
          </cell>
          <cell r="I10">
            <v>208</v>
          </cell>
          <cell r="J10">
            <v>3000000</v>
          </cell>
          <cell r="L10">
            <v>0</v>
          </cell>
          <cell r="N10">
            <v>0</v>
          </cell>
          <cell r="P10">
            <v>0</v>
          </cell>
          <cell r="R10">
            <v>0</v>
          </cell>
          <cell r="T10">
            <v>0</v>
          </cell>
          <cell r="U10">
            <v>0</v>
          </cell>
          <cell r="V10">
            <v>0</v>
          </cell>
          <cell r="W10">
            <v>110000</v>
          </cell>
          <cell r="X10">
            <v>200000</v>
          </cell>
          <cell r="Y10">
            <v>150000</v>
          </cell>
          <cell r="AA10">
            <v>3460000</v>
          </cell>
          <cell r="AB10">
            <v>600000</v>
          </cell>
          <cell r="AC10">
            <v>255000.00000000003</v>
          </cell>
          <cell r="AD10">
            <v>30000</v>
          </cell>
          <cell r="AE10">
            <v>30000</v>
          </cell>
          <cell r="AH10">
            <v>3175000</v>
          </cell>
        </row>
        <row r="11">
          <cell r="C11">
            <v>301100509</v>
          </cell>
          <cell r="D11" t="str">
            <v>Tổ chức</v>
          </cell>
          <cell r="E11" t="str">
            <v>A03</v>
          </cell>
          <cell r="F11" t="str">
            <v>Nhân viên</v>
          </cell>
          <cell r="G11" t="str">
            <v>04/10/2012</v>
          </cell>
          <cell r="H11">
            <v>2967000</v>
          </cell>
          <cell r="I11">
            <v>188</v>
          </cell>
          <cell r="J11">
            <v>2681711.5384615385</v>
          </cell>
          <cell r="L11">
            <v>0</v>
          </cell>
          <cell r="N11">
            <v>0</v>
          </cell>
          <cell r="P11">
            <v>0</v>
          </cell>
          <cell r="R11">
            <v>0</v>
          </cell>
          <cell r="T11">
            <v>0</v>
          </cell>
          <cell r="U11">
            <v>450000</v>
          </cell>
          <cell r="V11">
            <v>406730.76923076925</v>
          </cell>
          <cell r="W11">
            <v>99423.076923076922</v>
          </cell>
          <cell r="X11">
            <v>180769.23076923078</v>
          </cell>
          <cell r="Y11">
            <v>135576.92307692309</v>
          </cell>
          <cell r="AA11">
            <v>3504211.538461539</v>
          </cell>
          <cell r="AB11">
            <v>1186800</v>
          </cell>
          <cell r="AC11">
            <v>504390.00000000006</v>
          </cell>
          <cell r="AD11">
            <v>59340</v>
          </cell>
          <cell r="AE11">
            <v>59340</v>
          </cell>
          <cell r="AH11">
            <v>2940481.538461539</v>
          </cell>
        </row>
        <row r="12">
          <cell r="C12" t="str">
            <v>301100630</v>
          </cell>
          <cell r="D12" t="str">
            <v>Tổ chức</v>
          </cell>
          <cell r="E12" t="str">
            <v>A04</v>
          </cell>
          <cell r="F12" t="str">
            <v>Nhân viên</v>
          </cell>
          <cell r="G12" t="str">
            <v>04/10/2012</v>
          </cell>
          <cell r="H12">
            <v>2665000</v>
          </cell>
          <cell r="I12">
            <v>208</v>
          </cell>
          <cell r="J12">
            <v>2665000</v>
          </cell>
          <cell r="L12">
            <v>0</v>
          </cell>
          <cell r="N12">
            <v>0</v>
          </cell>
          <cell r="P12">
            <v>0</v>
          </cell>
          <cell r="R12">
            <v>0</v>
          </cell>
          <cell r="T12">
            <v>0</v>
          </cell>
          <cell r="U12">
            <v>450000</v>
          </cell>
          <cell r="V12">
            <v>450000</v>
          </cell>
          <cell r="W12">
            <v>110000</v>
          </cell>
          <cell r="X12">
            <v>200000</v>
          </cell>
          <cell r="Y12">
            <v>150000</v>
          </cell>
          <cell r="AA12">
            <v>3575000</v>
          </cell>
          <cell r="AB12">
            <v>1066000</v>
          </cell>
          <cell r="AC12">
            <v>453050.00000000006</v>
          </cell>
          <cell r="AD12">
            <v>53300</v>
          </cell>
          <cell r="AE12">
            <v>53300</v>
          </cell>
          <cell r="AH12">
            <v>3068650</v>
          </cell>
        </row>
        <row r="13">
          <cell r="C13" t="str">
            <v>301297944</v>
          </cell>
          <cell r="D13" t="str">
            <v>Tổ chức</v>
          </cell>
          <cell r="E13" t="str">
            <v>A05</v>
          </cell>
          <cell r="F13" t="str">
            <v>Nhân viên</v>
          </cell>
          <cell r="G13" t="str">
            <v>11/10/2012</v>
          </cell>
          <cell r="H13">
            <v>2603000</v>
          </cell>
          <cell r="I13">
            <v>208</v>
          </cell>
          <cell r="J13">
            <v>2603000</v>
          </cell>
          <cell r="L13">
            <v>0</v>
          </cell>
          <cell r="N13">
            <v>0</v>
          </cell>
          <cell r="P13">
            <v>0</v>
          </cell>
          <cell r="R13">
            <v>0</v>
          </cell>
          <cell r="T13">
            <v>0</v>
          </cell>
          <cell r="U13">
            <v>200000</v>
          </cell>
          <cell r="V13">
            <v>200000</v>
          </cell>
          <cell r="W13">
            <v>110000</v>
          </cell>
          <cell r="X13">
            <v>200000</v>
          </cell>
          <cell r="Y13">
            <v>150000</v>
          </cell>
          <cell r="AA13">
            <v>3263000</v>
          </cell>
          <cell r="AB13">
            <v>1041200</v>
          </cell>
          <cell r="AC13">
            <v>442510.00000000006</v>
          </cell>
          <cell r="AD13">
            <v>52060</v>
          </cell>
          <cell r="AE13">
            <v>52060</v>
          </cell>
          <cell r="AH13">
            <v>2768430</v>
          </cell>
        </row>
        <row r="14">
          <cell r="C14">
            <v>300566425</v>
          </cell>
          <cell r="D14" t="str">
            <v>Tạp vụ</v>
          </cell>
          <cell r="E14" t="str">
            <v>A06</v>
          </cell>
          <cell r="F14" t="str">
            <v xml:space="preserve">Nhân viên </v>
          </cell>
          <cell r="G14" t="str">
            <v>12/10/2012</v>
          </cell>
          <cell r="H14">
            <v>1905000</v>
          </cell>
          <cell r="I14">
            <v>208</v>
          </cell>
          <cell r="J14">
            <v>1905000</v>
          </cell>
          <cell r="L14">
            <v>0</v>
          </cell>
          <cell r="N14">
            <v>0</v>
          </cell>
          <cell r="P14">
            <v>0</v>
          </cell>
          <cell r="R14">
            <v>0</v>
          </cell>
          <cell r="T14">
            <v>0</v>
          </cell>
          <cell r="U14">
            <v>45000</v>
          </cell>
          <cell r="V14">
            <v>45000</v>
          </cell>
          <cell r="W14">
            <v>110000</v>
          </cell>
          <cell r="X14">
            <v>200000</v>
          </cell>
          <cell r="Y14">
            <v>150000</v>
          </cell>
          <cell r="Z14">
            <v>50000</v>
          </cell>
          <cell r="AA14">
            <v>2460000</v>
          </cell>
          <cell r="AB14">
            <v>762000</v>
          </cell>
          <cell r="AC14">
            <v>323850</v>
          </cell>
          <cell r="AD14">
            <v>38100</v>
          </cell>
          <cell r="AE14">
            <v>38100</v>
          </cell>
          <cell r="AH14">
            <v>2098050</v>
          </cell>
        </row>
        <row r="15">
          <cell r="C15">
            <v>300595084</v>
          </cell>
          <cell r="D15" t="str">
            <v>Tạp vụ</v>
          </cell>
          <cell r="E15" t="str">
            <v>A07</v>
          </cell>
          <cell r="F15" t="str">
            <v xml:space="preserve">Nhân viên </v>
          </cell>
          <cell r="G15" t="str">
            <v>12/10/2012</v>
          </cell>
          <cell r="H15">
            <v>1905000</v>
          </cell>
          <cell r="I15">
            <v>208</v>
          </cell>
          <cell r="J15">
            <v>1905000</v>
          </cell>
          <cell r="L15">
            <v>0</v>
          </cell>
          <cell r="N15">
            <v>0</v>
          </cell>
          <cell r="P15">
            <v>0</v>
          </cell>
          <cell r="R15">
            <v>0</v>
          </cell>
          <cell r="T15">
            <v>0</v>
          </cell>
          <cell r="U15">
            <v>45000</v>
          </cell>
          <cell r="V15">
            <v>45000</v>
          </cell>
          <cell r="W15">
            <v>110000</v>
          </cell>
          <cell r="X15">
            <v>200000</v>
          </cell>
          <cell r="Y15">
            <v>150000</v>
          </cell>
          <cell r="Z15">
            <v>50000</v>
          </cell>
          <cell r="AA15">
            <v>2460000</v>
          </cell>
          <cell r="AB15">
            <v>762000</v>
          </cell>
          <cell r="AC15">
            <v>323850</v>
          </cell>
          <cell r="AD15">
            <v>38100</v>
          </cell>
          <cell r="AE15">
            <v>38100</v>
          </cell>
          <cell r="AH15">
            <v>2098050</v>
          </cell>
        </row>
        <row r="16">
          <cell r="C16">
            <v>301186499</v>
          </cell>
          <cell r="D16" t="str">
            <v>Tổ chức</v>
          </cell>
          <cell r="E16" t="str">
            <v>A08</v>
          </cell>
          <cell r="F16" t="str">
            <v>Nhân viên</v>
          </cell>
          <cell r="G16" t="str">
            <v>15/10/2012</v>
          </cell>
          <cell r="H16">
            <v>2634000</v>
          </cell>
          <cell r="I16">
            <v>208</v>
          </cell>
          <cell r="J16">
            <v>2634000</v>
          </cell>
          <cell r="L16">
            <v>0</v>
          </cell>
          <cell r="N16">
            <v>0</v>
          </cell>
          <cell r="P16">
            <v>0</v>
          </cell>
          <cell r="R16">
            <v>0</v>
          </cell>
          <cell r="T16">
            <v>0</v>
          </cell>
          <cell r="U16">
            <v>550000</v>
          </cell>
          <cell r="V16">
            <v>550000</v>
          </cell>
          <cell r="W16">
            <v>110000</v>
          </cell>
          <cell r="X16">
            <v>200000</v>
          </cell>
          <cell r="Y16">
            <v>150000</v>
          </cell>
          <cell r="AA16">
            <v>3644000</v>
          </cell>
          <cell r="AB16">
            <v>1053600</v>
          </cell>
          <cell r="AC16">
            <v>447780.00000000006</v>
          </cell>
          <cell r="AD16">
            <v>52680</v>
          </cell>
          <cell r="AE16">
            <v>52680</v>
          </cell>
          <cell r="AH16">
            <v>3143540</v>
          </cell>
        </row>
        <row r="17">
          <cell r="C17" t="str">
            <v>334398370</v>
          </cell>
          <cell r="D17" t="str">
            <v>Tạp vụ</v>
          </cell>
          <cell r="E17" t="str">
            <v>A09</v>
          </cell>
          <cell r="F17" t="str">
            <v xml:space="preserve">Nhân viên </v>
          </cell>
          <cell r="G17" t="str">
            <v>18/10/2012</v>
          </cell>
          <cell r="H17">
            <v>1905000</v>
          </cell>
          <cell r="I17">
            <v>208</v>
          </cell>
          <cell r="J17">
            <v>1905000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U17">
            <v>45000</v>
          </cell>
          <cell r="V17">
            <v>45000</v>
          </cell>
          <cell r="W17">
            <v>110000</v>
          </cell>
          <cell r="X17">
            <v>200000</v>
          </cell>
          <cell r="Y17">
            <v>150000</v>
          </cell>
          <cell r="Z17">
            <v>50000</v>
          </cell>
          <cell r="AA17">
            <v>2460000</v>
          </cell>
          <cell r="AB17">
            <v>381000</v>
          </cell>
          <cell r="AC17">
            <v>161925</v>
          </cell>
          <cell r="AD17">
            <v>19050</v>
          </cell>
          <cell r="AE17">
            <v>19050</v>
          </cell>
          <cell r="AH17">
            <v>2279025</v>
          </cell>
        </row>
        <row r="18">
          <cell r="C18" t="str">
            <v>334894846</v>
          </cell>
          <cell r="D18" t="str">
            <v>Tạp vụ</v>
          </cell>
          <cell r="E18" t="str">
            <v>A10</v>
          </cell>
          <cell r="F18" t="str">
            <v xml:space="preserve">Nhân viên </v>
          </cell>
          <cell r="G18" t="str">
            <v>24/10/2012</v>
          </cell>
          <cell r="H18">
            <v>1905000</v>
          </cell>
          <cell r="I18">
            <v>208</v>
          </cell>
          <cell r="J18">
            <v>1905000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U18">
            <v>45000</v>
          </cell>
          <cell r="V18">
            <v>45000</v>
          </cell>
          <cell r="W18">
            <v>110000</v>
          </cell>
          <cell r="X18">
            <v>200000</v>
          </cell>
          <cell r="Y18">
            <v>150000</v>
          </cell>
          <cell r="Z18">
            <v>50000</v>
          </cell>
          <cell r="AA18">
            <v>2460000</v>
          </cell>
          <cell r="AB18">
            <v>381000</v>
          </cell>
          <cell r="AC18">
            <v>161925</v>
          </cell>
          <cell r="AD18">
            <v>19050</v>
          </cell>
          <cell r="AE18">
            <v>19050</v>
          </cell>
          <cell r="AH18">
            <v>2279025</v>
          </cell>
        </row>
        <row r="19">
          <cell r="C19" t="str">
            <v>300201871</v>
          </cell>
          <cell r="D19" t="str">
            <v>Tạp vụ</v>
          </cell>
          <cell r="E19" t="str">
            <v>A11</v>
          </cell>
          <cell r="F19" t="str">
            <v>Nhân viên</v>
          </cell>
          <cell r="G19" t="str">
            <v>24/10/2012</v>
          </cell>
          <cell r="H19">
            <v>1905000</v>
          </cell>
          <cell r="I19">
            <v>208</v>
          </cell>
          <cell r="J19">
            <v>1905000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U19">
            <v>45000</v>
          </cell>
          <cell r="V19">
            <v>45000</v>
          </cell>
          <cell r="W19">
            <v>110000</v>
          </cell>
          <cell r="X19">
            <v>200000</v>
          </cell>
          <cell r="Y19">
            <v>150000</v>
          </cell>
          <cell r="Z19">
            <v>50000</v>
          </cell>
          <cell r="AA19">
            <v>2460000</v>
          </cell>
          <cell r="AB19">
            <v>381000</v>
          </cell>
          <cell r="AC19">
            <v>161925</v>
          </cell>
          <cell r="AD19">
            <v>19050</v>
          </cell>
          <cell r="AE19">
            <v>19050</v>
          </cell>
          <cell r="AH19">
            <v>2279025</v>
          </cell>
        </row>
        <row r="20">
          <cell r="C20" t="str">
            <v>300734718</v>
          </cell>
          <cell r="D20" t="str">
            <v>Tạp vụ</v>
          </cell>
          <cell r="E20" t="str">
            <v>A12</v>
          </cell>
          <cell r="F20" t="str">
            <v>Nhân viên</v>
          </cell>
          <cell r="G20" t="str">
            <v>30/10/2012</v>
          </cell>
          <cell r="H20">
            <v>1905000</v>
          </cell>
          <cell r="I20">
            <v>208</v>
          </cell>
          <cell r="J20">
            <v>1905000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0</v>
          </cell>
          <cell r="U20">
            <v>45000</v>
          </cell>
          <cell r="V20">
            <v>45000</v>
          </cell>
          <cell r="W20">
            <v>110000</v>
          </cell>
          <cell r="X20">
            <v>200000</v>
          </cell>
          <cell r="Y20">
            <v>150000</v>
          </cell>
          <cell r="Z20">
            <v>50000</v>
          </cell>
          <cell r="AA20">
            <v>2460000</v>
          </cell>
          <cell r="AB20">
            <v>381000</v>
          </cell>
          <cell r="AC20">
            <v>161925</v>
          </cell>
          <cell r="AD20">
            <v>19050</v>
          </cell>
          <cell r="AE20">
            <v>19050</v>
          </cell>
          <cell r="AH20">
            <v>2279025</v>
          </cell>
        </row>
        <row r="21">
          <cell r="C21" t="str">
            <v>301261968</v>
          </cell>
          <cell r="D21" t="str">
            <v>Tổ chức</v>
          </cell>
          <cell r="E21" t="str">
            <v>A13</v>
          </cell>
          <cell r="F21" t="str">
            <v>Nhân viên</v>
          </cell>
          <cell r="G21" t="str">
            <v>01/11/2012</v>
          </cell>
          <cell r="H21">
            <v>2507000</v>
          </cell>
          <cell r="I21">
            <v>208</v>
          </cell>
          <cell r="J21">
            <v>2507000</v>
          </cell>
          <cell r="L21">
            <v>0</v>
          </cell>
          <cell r="N21">
            <v>0</v>
          </cell>
          <cell r="P21">
            <v>0</v>
          </cell>
          <cell r="R21">
            <v>0</v>
          </cell>
          <cell r="T21">
            <v>0</v>
          </cell>
          <cell r="U21">
            <v>300000</v>
          </cell>
          <cell r="V21">
            <v>300000</v>
          </cell>
          <cell r="W21">
            <v>110000</v>
          </cell>
          <cell r="X21">
            <v>200000</v>
          </cell>
          <cell r="Y21">
            <v>150000</v>
          </cell>
          <cell r="AA21">
            <v>3267000</v>
          </cell>
          <cell r="AB21">
            <v>1002800</v>
          </cell>
          <cell r="AC21">
            <v>426190.00000000006</v>
          </cell>
          <cell r="AD21">
            <v>50140</v>
          </cell>
          <cell r="AE21">
            <v>50140</v>
          </cell>
          <cell r="AH21">
            <v>2790670</v>
          </cell>
        </row>
        <row r="22">
          <cell r="C22" t="str">
            <v>300780500</v>
          </cell>
          <cell r="D22" t="str">
            <v>cây kiểng</v>
          </cell>
          <cell r="E22" t="str">
            <v>A14</v>
          </cell>
          <cell r="F22" t="str">
            <v>Nhân viên</v>
          </cell>
          <cell r="G22" t="str">
            <v>15/11/2012</v>
          </cell>
          <cell r="H22">
            <v>1905000</v>
          </cell>
          <cell r="I22">
            <v>112</v>
          </cell>
          <cell r="J22">
            <v>1025769.2307692308</v>
          </cell>
          <cell r="L22">
            <v>0</v>
          </cell>
          <cell r="N22">
            <v>0</v>
          </cell>
          <cell r="P22">
            <v>0</v>
          </cell>
          <cell r="R22">
            <v>0</v>
          </cell>
          <cell r="T22">
            <v>0</v>
          </cell>
          <cell r="U22">
            <v>0</v>
          </cell>
          <cell r="V22">
            <v>0</v>
          </cell>
          <cell r="W22">
            <v>59230.769230769227</v>
          </cell>
          <cell r="X22">
            <v>107692.30769230769</v>
          </cell>
          <cell r="Y22">
            <v>80769.23076923078</v>
          </cell>
          <cell r="AA22">
            <v>1273461.5384615385</v>
          </cell>
          <cell r="AB22">
            <v>381000</v>
          </cell>
          <cell r="AC22">
            <v>161925</v>
          </cell>
          <cell r="AD22">
            <v>19050</v>
          </cell>
          <cell r="AE22">
            <v>19050</v>
          </cell>
          <cell r="AH22">
            <v>1092486.5384615385</v>
          </cell>
        </row>
        <row r="23">
          <cell r="C23" t="str">
            <v>301236310</v>
          </cell>
          <cell r="D23" t="str">
            <v>Tổ chức</v>
          </cell>
          <cell r="E23" t="str">
            <v>A15</v>
          </cell>
          <cell r="F23" t="str">
            <v>Nhân viên</v>
          </cell>
          <cell r="G23" t="str">
            <v>20/11/2012</v>
          </cell>
          <cell r="H23">
            <v>2766000</v>
          </cell>
          <cell r="I23">
            <v>76</v>
          </cell>
          <cell r="J23">
            <v>1010653.8461538462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U23">
            <v>450000</v>
          </cell>
          <cell r="V23">
            <v>164423.07692307694</v>
          </cell>
          <cell r="W23">
            <v>40192.307692307688</v>
          </cell>
          <cell r="X23">
            <v>73076.923076923078</v>
          </cell>
          <cell r="Y23">
            <v>54807.692307692312</v>
          </cell>
          <cell r="AA23">
            <v>1343153.8461538462</v>
          </cell>
          <cell r="AH23">
            <v>1343153.8461538462</v>
          </cell>
        </row>
        <row r="24">
          <cell r="C24" t="str">
            <v>301087518</v>
          </cell>
          <cell r="D24" t="str">
            <v>Bảo Trì</v>
          </cell>
          <cell r="E24" t="str">
            <v>T00001</v>
          </cell>
          <cell r="F24" t="str">
            <v xml:space="preserve">Nhân viên </v>
          </cell>
          <cell r="G24" t="str">
            <v>29/10/2012</v>
          </cell>
          <cell r="H24">
            <v>3226000</v>
          </cell>
          <cell r="I24">
            <v>152</v>
          </cell>
          <cell r="J24">
            <v>2357461.5384615385</v>
          </cell>
          <cell r="L24">
            <v>0</v>
          </cell>
          <cell r="N24">
            <v>0</v>
          </cell>
          <cell r="P24">
            <v>0</v>
          </cell>
          <cell r="R24">
            <v>0</v>
          </cell>
          <cell r="T24">
            <v>0</v>
          </cell>
          <cell r="U24">
            <v>500000</v>
          </cell>
          <cell r="V24">
            <v>365384.61538461538</v>
          </cell>
          <cell r="W24">
            <v>80384.615384615376</v>
          </cell>
          <cell r="X24">
            <v>146153.84615384616</v>
          </cell>
          <cell r="Y24">
            <v>109615.38461538462</v>
          </cell>
          <cell r="AA24">
            <v>3059000</v>
          </cell>
          <cell r="AB24">
            <v>645200</v>
          </cell>
          <cell r="AC24">
            <v>274210</v>
          </cell>
          <cell r="AD24">
            <v>32260</v>
          </cell>
          <cell r="AE24">
            <v>32260</v>
          </cell>
          <cell r="AH24">
            <v>2752530</v>
          </cell>
        </row>
        <row r="25">
          <cell r="C25" t="str">
            <v>301395846</v>
          </cell>
          <cell r="D25" t="str">
            <v>Bảo Trì</v>
          </cell>
          <cell r="E25" t="str">
            <v>T00002</v>
          </cell>
          <cell r="F25" t="str">
            <v xml:space="preserve">Nhân viên </v>
          </cell>
          <cell r="G25" t="str">
            <v>29/10/2012</v>
          </cell>
          <cell r="H25">
            <v>2510000</v>
          </cell>
          <cell r="I25">
            <v>196</v>
          </cell>
          <cell r="J25">
            <v>2365192.3076923075</v>
          </cell>
          <cell r="L25">
            <v>0</v>
          </cell>
          <cell r="N25">
            <v>0</v>
          </cell>
          <cell r="P25">
            <v>0</v>
          </cell>
          <cell r="R25">
            <v>0</v>
          </cell>
          <cell r="T25">
            <v>0</v>
          </cell>
          <cell r="U25">
            <v>430000</v>
          </cell>
          <cell r="V25">
            <v>405192.30769230769</v>
          </cell>
          <cell r="W25">
            <v>103653.84615384614</v>
          </cell>
          <cell r="X25">
            <v>188461.53846153847</v>
          </cell>
          <cell r="Y25">
            <v>141346.15384615384</v>
          </cell>
          <cell r="Z25">
            <v>47115.384615384617</v>
          </cell>
          <cell r="AA25">
            <v>3250961.538461538</v>
          </cell>
          <cell r="AB25">
            <v>502000</v>
          </cell>
          <cell r="AC25">
            <v>213350.00000000003</v>
          </cell>
          <cell r="AD25">
            <v>25100</v>
          </cell>
          <cell r="AE25">
            <v>25100</v>
          </cell>
          <cell r="AH25">
            <v>3012511.538461538</v>
          </cell>
        </row>
      </sheetData>
      <sheetData sheetId="1" refreshError="1">
        <row r="9">
          <cell r="C9" t="str">
            <v>301235760</v>
          </cell>
          <cell r="D9" t="str">
            <v>Bảo Trì</v>
          </cell>
          <cell r="E9" t="str">
            <v>C011</v>
          </cell>
          <cell r="F9" t="str">
            <v>Thống Kê</v>
          </cell>
          <cell r="G9" t="str">
            <v>15/11/2012</v>
          </cell>
          <cell r="H9">
            <v>2150000</v>
          </cell>
          <cell r="I9">
            <v>112</v>
          </cell>
          <cell r="J9">
            <v>1157692.3076923075</v>
          </cell>
          <cell r="M9">
            <v>0</v>
          </cell>
          <cell r="N9">
            <v>0</v>
          </cell>
          <cell r="P9">
            <v>0</v>
          </cell>
          <cell r="R9">
            <v>0</v>
          </cell>
          <cell r="T9">
            <v>0</v>
          </cell>
          <cell r="U9">
            <v>340000</v>
          </cell>
          <cell r="V9">
            <v>183076.92307692306</v>
          </cell>
          <cell r="W9">
            <v>59230.769230769234</v>
          </cell>
          <cell r="X9">
            <v>107692.30769230769</v>
          </cell>
          <cell r="Y9">
            <v>80769.230769230766</v>
          </cell>
          <cell r="Z9">
            <v>26923.076923076922</v>
          </cell>
          <cell r="AA9">
            <v>1615384.6153846153</v>
          </cell>
          <cell r="AH9">
            <v>1615384.6153846153</v>
          </cell>
        </row>
        <row r="10">
          <cell r="C10" t="str">
            <v>301087424</v>
          </cell>
          <cell r="D10" t="str">
            <v>Bảo Trì</v>
          </cell>
          <cell r="E10" t="str">
            <v>C015</v>
          </cell>
          <cell r="F10" t="str">
            <v>Công nhân</v>
          </cell>
          <cell r="G10" t="str">
            <v>19/11/2012</v>
          </cell>
          <cell r="H10">
            <v>2510000</v>
          </cell>
          <cell r="I10">
            <v>80</v>
          </cell>
          <cell r="J10">
            <v>965384.61538461526</v>
          </cell>
          <cell r="M10">
            <v>0</v>
          </cell>
          <cell r="N10">
            <v>0</v>
          </cell>
          <cell r="P10">
            <v>0</v>
          </cell>
          <cell r="R10">
            <v>0</v>
          </cell>
          <cell r="T10">
            <v>0</v>
          </cell>
          <cell r="U10">
            <v>230000</v>
          </cell>
          <cell r="V10">
            <v>88461.538461538454</v>
          </cell>
          <cell r="W10">
            <v>42307.692307692305</v>
          </cell>
          <cell r="X10">
            <v>76923.076923076922</v>
          </cell>
          <cell r="Y10">
            <v>57692.307692307695</v>
          </cell>
          <cell r="Z10">
            <v>19230.76923076923</v>
          </cell>
          <cell r="AA10">
            <v>1250000</v>
          </cell>
          <cell r="AH10">
            <v>1250000</v>
          </cell>
        </row>
        <row r="11">
          <cell r="C11" t="str">
            <v>023905852</v>
          </cell>
          <cell r="D11" t="str">
            <v>Bảo Trì</v>
          </cell>
          <cell r="E11" t="str">
            <v>C177</v>
          </cell>
          <cell r="F11" t="str">
            <v>Công nhân</v>
          </cell>
          <cell r="G11" t="str">
            <v>28/11/2012</v>
          </cell>
          <cell r="H11">
            <v>2510000</v>
          </cell>
          <cell r="I11">
            <v>24</v>
          </cell>
          <cell r="J11">
            <v>289615.38461538462</v>
          </cell>
          <cell r="M11">
            <v>0</v>
          </cell>
          <cell r="N11">
            <v>0</v>
          </cell>
          <cell r="P11">
            <v>0</v>
          </cell>
          <cell r="R11">
            <v>0</v>
          </cell>
          <cell r="T11">
            <v>0</v>
          </cell>
          <cell r="U11">
            <v>230000</v>
          </cell>
          <cell r="V11">
            <v>26538.461538461539</v>
          </cell>
          <cell r="W11">
            <v>12692.307692307691</v>
          </cell>
          <cell r="X11">
            <v>23076.923076923078</v>
          </cell>
          <cell r="Y11">
            <v>17307.692307692309</v>
          </cell>
          <cell r="Z11">
            <v>5769.2307692307695</v>
          </cell>
          <cell r="AA11">
            <v>375000</v>
          </cell>
          <cell r="AH11">
            <v>375000</v>
          </cell>
        </row>
        <row r="12">
          <cell r="C12" t="str">
            <v>301395965</v>
          </cell>
          <cell r="D12" t="str">
            <v>Bảo Trì</v>
          </cell>
          <cell r="E12" t="str">
            <v>C187</v>
          </cell>
          <cell r="F12" t="str">
            <v>Công nhân</v>
          </cell>
          <cell r="G12" t="str">
            <v>30/11/2012</v>
          </cell>
          <cell r="H12">
            <v>2510000</v>
          </cell>
          <cell r="I12">
            <v>8</v>
          </cell>
          <cell r="J12">
            <v>96538.461538461532</v>
          </cell>
          <cell r="M12">
            <v>0</v>
          </cell>
          <cell r="N12">
            <v>0</v>
          </cell>
          <cell r="P12">
            <v>0</v>
          </cell>
          <cell r="R12">
            <v>0</v>
          </cell>
          <cell r="T12">
            <v>0</v>
          </cell>
          <cell r="U12">
            <v>230000</v>
          </cell>
          <cell r="V12">
            <v>8846.1538461538457</v>
          </cell>
          <cell r="W12">
            <v>4230.7692307692305</v>
          </cell>
          <cell r="X12">
            <v>7692.3076923076924</v>
          </cell>
          <cell r="Y12">
            <v>5769.2307692307695</v>
          </cell>
          <cell r="Z12">
            <v>1923.0769230769231</v>
          </cell>
          <cell r="AA12">
            <v>124999.99999999999</v>
          </cell>
          <cell r="AH12">
            <v>124999.99999999999</v>
          </cell>
        </row>
        <row r="13">
          <cell r="C13" t="str">
            <v>301263540</v>
          </cell>
          <cell r="D13" t="str">
            <v>Cắt</v>
          </cell>
          <cell r="E13" t="str">
            <v>C126</v>
          </cell>
          <cell r="F13" t="str">
            <v>Thống Kê</v>
          </cell>
          <cell r="G13" t="str">
            <v>22/11/2012</v>
          </cell>
          <cell r="H13">
            <v>2150000</v>
          </cell>
          <cell r="I13">
            <v>60</v>
          </cell>
          <cell r="J13">
            <v>620192.30769230763</v>
          </cell>
          <cell r="M13">
            <v>0</v>
          </cell>
          <cell r="N13">
            <v>0</v>
          </cell>
          <cell r="P13">
            <v>0</v>
          </cell>
          <cell r="R13">
            <v>0</v>
          </cell>
          <cell r="T13">
            <v>0</v>
          </cell>
          <cell r="U13">
            <v>340000</v>
          </cell>
          <cell r="V13">
            <v>98076.923076923078</v>
          </cell>
          <cell r="W13">
            <v>31730.76923076923</v>
          </cell>
          <cell r="X13">
            <v>57692.307692307695</v>
          </cell>
          <cell r="Y13">
            <v>43269.230769230766</v>
          </cell>
          <cell r="Z13">
            <v>14423.076923076924</v>
          </cell>
          <cell r="AA13">
            <v>865384.61538461538</v>
          </cell>
          <cell r="AH13">
            <v>865384.61538461538</v>
          </cell>
        </row>
        <row r="14">
          <cell r="C14" t="str">
            <v>300889153</v>
          </cell>
          <cell r="D14" t="str">
            <v>Kế Hoạch</v>
          </cell>
          <cell r="E14" t="str">
            <v>C098</v>
          </cell>
          <cell r="F14" t="str">
            <v>Nhân Viên</v>
          </cell>
          <cell r="G14" t="str">
            <v>20/11/2012</v>
          </cell>
          <cell r="H14">
            <v>2150000</v>
          </cell>
          <cell r="I14">
            <v>80</v>
          </cell>
          <cell r="J14">
            <v>826923.07692307688</v>
          </cell>
          <cell r="M14">
            <v>0</v>
          </cell>
          <cell r="N14">
            <v>0</v>
          </cell>
          <cell r="P14">
            <v>0</v>
          </cell>
          <cell r="R14">
            <v>0</v>
          </cell>
          <cell r="T14">
            <v>0</v>
          </cell>
          <cell r="U14">
            <v>340000</v>
          </cell>
          <cell r="V14">
            <v>130769.23076923077</v>
          </cell>
          <cell r="W14">
            <v>42307.692307692305</v>
          </cell>
          <cell r="X14">
            <v>76923.076923076922</v>
          </cell>
          <cell r="Y14">
            <v>57692.307692307695</v>
          </cell>
          <cell r="Z14">
            <v>19230.76923076923</v>
          </cell>
          <cell r="AA14">
            <v>1153846.1538461538</v>
          </cell>
          <cell r="AH14">
            <v>1153846.1538461538</v>
          </cell>
        </row>
        <row r="15">
          <cell r="C15" t="str">
            <v>301226852</v>
          </cell>
          <cell r="D15" t="str">
            <v>Kế Hoạch</v>
          </cell>
          <cell r="E15" t="str">
            <v>C127</v>
          </cell>
          <cell r="F15" t="str">
            <v>Thống Kê</v>
          </cell>
          <cell r="G15" t="str">
            <v>23/11/2012</v>
          </cell>
          <cell r="H15">
            <v>2150000</v>
          </cell>
          <cell r="I15">
            <v>56</v>
          </cell>
          <cell r="J15">
            <v>578846.15384615376</v>
          </cell>
          <cell r="M15">
            <v>0</v>
          </cell>
          <cell r="N15">
            <v>0</v>
          </cell>
          <cell r="P15">
            <v>0</v>
          </cell>
          <cell r="R15">
            <v>0</v>
          </cell>
          <cell r="T15">
            <v>0</v>
          </cell>
          <cell r="U15">
            <v>340000</v>
          </cell>
          <cell r="V15">
            <v>91538.461538461532</v>
          </cell>
          <cell r="W15">
            <v>29615.384615384617</v>
          </cell>
          <cell r="X15">
            <v>53846.153846153844</v>
          </cell>
          <cell r="Y15">
            <v>40384.615384615383</v>
          </cell>
          <cell r="Z15">
            <v>13461.538461538461</v>
          </cell>
          <cell r="AA15">
            <v>807692.30769230763</v>
          </cell>
          <cell r="AH15">
            <v>807692.30769230763</v>
          </cell>
        </row>
        <row r="16">
          <cell r="C16" t="str">
            <v>301263347</v>
          </cell>
          <cell r="D16" t="str">
            <v>Kho</v>
          </cell>
          <cell r="E16" t="str">
            <v>C014</v>
          </cell>
          <cell r="F16" t="str">
            <v>Thống Kê</v>
          </cell>
          <cell r="G16" t="str">
            <v>19/11/2012</v>
          </cell>
          <cell r="H16">
            <v>2150000</v>
          </cell>
          <cell r="I16">
            <v>67.2</v>
          </cell>
          <cell r="J16">
            <v>694615.38461538462</v>
          </cell>
          <cell r="M16">
            <v>0</v>
          </cell>
          <cell r="N16">
            <v>0</v>
          </cell>
          <cell r="P16">
            <v>0</v>
          </cell>
          <cell r="R16">
            <v>0</v>
          </cell>
          <cell r="T16">
            <v>0</v>
          </cell>
          <cell r="U16">
            <v>340000</v>
          </cell>
          <cell r="V16">
            <v>109846.15384615384</v>
          </cell>
          <cell r="W16">
            <v>35538.461538461539</v>
          </cell>
          <cell r="X16">
            <v>64615.384615384617</v>
          </cell>
          <cell r="Y16">
            <v>48461.538461538461</v>
          </cell>
          <cell r="Z16">
            <v>16153.846153846154</v>
          </cell>
          <cell r="AA16">
            <v>969230.76923076925</v>
          </cell>
          <cell r="AH16">
            <v>969230.76923076925</v>
          </cell>
        </row>
        <row r="17">
          <cell r="C17" t="str">
            <v>301039967</v>
          </cell>
          <cell r="D17" t="str">
            <v>Kho</v>
          </cell>
          <cell r="E17" t="str">
            <v>C012</v>
          </cell>
          <cell r="F17" t="str">
            <v>Tổ Trưởng</v>
          </cell>
          <cell r="G17" t="str">
            <v>15/11/2012</v>
          </cell>
          <cell r="H17">
            <v>2250000</v>
          </cell>
          <cell r="I17">
            <v>80</v>
          </cell>
          <cell r="J17">
            <v>865384.61538461526</v>
          </cell>
          <cell r="M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U17">
            <v>440000</v>
          </cell>
          <cell r="V17">
            <v>169230.76923076922</v>
          </cell>
          <cell r="W17">
            <v>42307.692307692305</v>
          </cell>
          <cell r="X17">
            <v>76923.076923076922</v>
          </cell>
          <cell r="Y17">
            <v>57692.307692307695</v>
          </cell>
          <cell r="Z17">
            <v>19230.76923076923</v>
          </cell>
          <cell r="AA17">
            <v>1230769.2307692308</v>
          </cell>
          <cell r="AH17">
            <v>1230769.2307692308</v>
          </cell>
        </row>
        <row r="18">
          <cell r="C18" t="str">
            <v>301087424</v>
          </cell>
          <cell r="D18" t="str">
            <v>Kho</v>
          </cell>
          <cell r="E18" t="str">
            <v>C013</v>
          </cell>
          <cell r="F18" t="str">
            <v>Tổ Trưởng</v>
          </cell>
          <cell r="G18" t="str">
            <v>15/11/2012</v>
          </cell>
          <cell r="H18">
            <v>2150000</v>
          </cell>
          <cell r="I18">
            <v>104</v>
          </cell>
          <cell r="J18">
            <v>1075000</v>
          </cell>
          <cell r="M18">
            <v>0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U18">
            <v>340000</v>
          </cell>
          <cell r="V18">
            <v>170000</v>
          </cell>
          <cell r="W18">
            <v>55000</v>
          </cell>
          <cell r="X18">
            <v>100000</v>
          </cell>
          <cell r="Y18">
            <v>75000</v>
          </cell>
          <cell r="Z18">
            <v>25000</v>
          </cell>
          <cell r="AA18">
            <v>1500000</v>
          </cell>
          <cell r="AH18">
            <v>1500000</v>
          </cell>
        </row>
        <row r="19">
          <cell r="C19" t="str">
            <v>300928524</v>
          </cell>
          <cell r="D19" t="str">
            <v>Kỹ Thuật</v>
          </cell>
          <cell r="E19" t="str">
            <v>C010</v>
          </cell>
          <cell r="F19" t="str">
            <v>Kỷ Thuật</v>
          </cell>
          <cell r="G19" t="str">
            <v>15/11/2012</v>
          </cell>
          <cell r="H19">
            <v>2850000</v>
          </cell>
          <cell r="I19">
            <v>112</v>
          </cell>
          <cell r="J19">
            <v>1534615.3846153845</v>
          </cell>
          <cell r="M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U19">
            <v>640000</v>
          </cell>
          <cell r="V19">
            <v>344615.38461538462</v>
          </cell>
          <cell r="W19">
            <v>59230.769230769234</v>
          </cell>
          <cell r="X19">
            <v>107692.30769230769</v>
          </cell>
          <cell r="Y19">
            <v>80769.230769230766</v>
          </cell>
          <cell r="Z19">
            <v>26923.076923076922</v>
          </cell>
          <cell r="AA19">
            <v>2153846.153846154</v>
          </cell>
          <cell r="AH19">
            <v>2153846.153846154</v>
          </cell>
        </row>
        <row r="20">
          <cell r="C20" t="str">
            <v>300928625</v>
          </cell>
          <cell r="D20" t="str">
            <v>Kỹ Thuật</v>
          </cell>
          <cell r="E20" t="str">
            <v>C181</v>
          </cell>
          <cell r="F20" t="str">
            <v>Kỷ Thuật</v>
          </cell>
          <cell r="G20" t="str">
            <v>29/11/2012</v>
          </cell>
          <cell r="H20">
            <v>2450000</v>
          </cell>
          <cell r="I20">
            <v>16</v>
          </cell>
          <cell r="J20">
            <v>188461.53846153847</v>
          </cell>
          <cell r="M20">
            <v>0</v>
          </cell>
          <cell r="N20">
            <v>0</v>
          </cell>
          <cell r="P20">
            <v>0</v>
          </cell>
          <cell r="R20">
            <v>0</v>
          </cell>
          <cell r="T20">
            <v>0</v>
          </cell>
          <cell r="U20">
            <v>440000</v>
          </cell>
          <cell r="V20">
            <v>33846.153846153844</v>
          </cell>
          <cell r="W20">
            <v>8461.538461538461</v>
          </cell>
          <cell r="X20">
            <v>15384.615384615385</v>
          </cell>
          <cell r="Y20">
            <v>11538.461538461539</v>
          </cell>
          <cell r="Z20">
            <v>3846.1538461538462</v>
          </cell>
          <cell r="AA20">
            <v>261538.46153846153</v>
          </cell>
          <cell r="AH20">
            <v>261538.46153846153</v>
          </cell>
        </row>
        <row r="21">
          <cell r="C21" t="str">
            <v>301087700</v>
          </cell>
          <cell r="D21" t="str">
            <v>QA</v>
          </cell>
          <cell r="E21" t="str">
            <v>C183</v>
          </cell>
          <cell r="F21" t="str">
            <v>Công nhân</v>
          </cell>
          <cell r="G21" t="str">
            <v>29/11/2012</v>
          </cell>
          <cell r="H21">
            <v>2450000</v>
          </cell>
          <cell r="I21">
            <v>16</v>
          </cell>
          <cell r="J21">
            <v>188461.53846153847</v>
          </cell>
          <cell r="M21">
            <v>0</v>
          </cell>
          <cell r="N21">
            <v>0</v>
          </cell>
          <cell r="P21">
            <v>0</v>
          </cell>
          <cell r="R21">
            <v>0</v>
          </cell>
          <cell r="T21">
            <v>0</v>
          </cell>
          <cell r="U21">
            <v>440000</v>
          </cell>
          <cell r="V21">
            <v>33846.153846153844</v>
          </cell>
          <cell r="W21">
            <v>8461.538461538461</v>
          </cell>
          <cell r="X21">
            <v>15384.615384615385</v>
          </cell>
          <cell r="Y21">
            <v>11538.461538461539</v>
          </cell>
          <cell r="Z21">
            <v>3846.1538461538462</v>
          </cell>
          <cell r="AA21">
            <v>261538.46153846153</v>
          </cell>
          <cell r="AH21">
            <v>261538.46153846153</v>
          </cell>
        </row>
        <row r="22">
          <cell r="C22" t="str">
            <v>300926390</v>
          </cell>
          <cell r="D22" t="str">
            <v>QCMay</v>
          </cell>
          <cell r="E22" t="str">
            <v>C081</v>
          </cell>
          <cell r="F22" t="str">
            <v>Tổ Trưởng</v>
          </cell>
          <cell r="G22" t="str">
            <v>19/11/2012</v>
          </cell>
          <cell r="H22">
            <v>2450000</v>
          </cell>
          <cell r="I22">
            <v>88</v>
          </cell>
          <cell r="J22">
            <v>1036538.4615384616</v>
          </cell>
          <cell r="M22">
            <v>0</v>
          </cell>
          <cell r="N22">
            <v>0</v>
          </cell>
          <cell r="P22">
            <v>0</v>
          </cell>
          <cell r="R22">
            <v>0</v>
          </cell>
          <cell r="T22">
            <v>0</v>
          </cell>
          <cell r="U22">
            <v>440000</v>
          </cell>
          <cell r="V22">
            <v>186153.84615384613</v>
          </cell>
          <cell r="W22">
            <v>46538.461538461539</v>
          </cell>
          <cell r="X22">
            <v>84615.38461538461</v>
          </cell>
          <cell r="Y22">
            <v>63461.538461538461</v>
          </cell>
          <cell r="Z22">
            <v>21153.846153846152</v>
          </cell>
          <cell r="AA22">
            <v>1438461.5384615385</v>
          </cell>
          <cell r="AH22">
            <v>1438461.5384615385</v>
          </cell>
        </row>
        <row r="23">
          <cell r="C23" t="str">
            <v>301173442</v>
          </cell>
          <cell r="D23" t="str">
            <v>QCMay</v>
          </cell>
          <cell r="E23" t="str">
            <v>C136</v>
          </cell>
          <cell r="F23" t="str">
            <v>Công nhân</v>
          </cell>
          <cell r="G23" t="str">
            <v>26/11/2012</v>
          </cell>
          <cell r="H23">
            <v>1905000</v>
          </cell>
          <cell r="I23">
            <v>40</v>
          </cell>
          <cell r="J23">
            <v>366346.15384615381</v>
          </cell>
          <cell r="M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V23">
            <v>0</v>
          </cell>
          <cell r="W23">
            <v>21153.846153846152</v>
          </cell>
          <cell r="X23">
            <v>38461.538461538461</v>
          </cell>
          <cell r="Y23">
            <v>28846.153846153848</v>
          </cell>
          <cell r="Z23">
            <v>9615.3846153846152</v>
          </cell>
          <cell r="AA23">
            <v>464423.07692307688</v>
          </cell>
          <cell r="AH23">
            <v>464423.07692307688</v>
          </cell>
        </row>
        <row r="24">
          <cell r="C24" t="str">
            <v>300931350</v>
          </cell>
          <cell r="D24" t="str">
            <v>QCMay</v>
          </cell>
          <cell r="E24" t="str">
            <v>C137</v>
          </cell>
          <cell r="F24" t="str">
            <v>Công nhân</v>
          </cell>
          <cell r="G24" t="str">
            <v>26/11/2012</v>
          </cell>
          <cell r="H24">
            <v>1905000</v>
          </cell>
          <cell r="I24">
            <v>40</v>
          </cell>
          <cell r="J24">
            <v>366346.15384615381</v>
          </cell>
          <cell r="M24">
            <v>0</v>
          </cell>
          <cell r="N24">
            <v>0</v>
          </cell>
          <cell r="P24">
            <v>0</v>
          </cell>
          <cell r="R24">
            <v>0</v>
          </cell>
          <cell r="T24">
            <v>0</v>
          </cell>
          <cell r="V24">
            <v>0</v>
          </cell>
          <cell r="W24">
            <v>21153.846153846152</v>
          </cell>
          <cell r="X24">
            <v>38461.538461538461</v>
          </cell>
          <cell r="Y24">
            <v>28846.153846153848</v>
          </cell>
          <cell r="Z24">
            <v>9615.3846153846152</v>
          </cell>
          <cell r="AA24">
            <v>464423.07692307688</v>
          </cell>
          <cell r="AH24">
            <v>464423.07692307688</v>
          </cell>
        </row>
        <row r="25">
          <cell r="C25" t="str">
            <v>301472472</v>
          </cell>
          <cell r="D25" t="str">
            <v>QCMay</v>
          </cell>
          <cell r="E25" t="str">
            <v>C138</v>
          </cell>
          <cell r="F25" t="str">
            <v>Công nhân</v>
          </cell>
          <cell r="G25" t="str">
            <v>26/11/2012</v>
          </cell>
          <cell r="H25">
            <v>1905000</v>
          </cell>
          <cell r="I25">
            <v>32</v>
          </cell>
          <cell r="J25">
            <v>293076.92307692306</v>
          </cell>
          <cell r="M25">
            <v>0</v>
          </cell>
          <cell r="N25">
            <v>0</v>
          </cell>
          <cell r="P25">
            <v>0</v>
          </cell>
          <cell r="R25">
            <v>0</v>
          </cell>
          <cell r="T25">
            <v>0</v>
          </cell>
          <cell r="V25">
            <v>0</v>
          </cell>
          <cell r="W25">
            <v>16923.076923076922</v>
          </cell>
          <cell r="X25">
            <v>30769.23076923077</v>
          </cell>
          <cell r="Y25">
            <v>23076.923076923078</v>
          </cell>
          <cell r="Z25">
            <v>7692.3076923076924</v>
          </cell>
          <cell r="AA25">
            <v>371538.4615384615</v>
          </cell>
          <cell r="AH25">
            <v>371538.4615384615</v>
          </cell>
        </row>
        <row r="26">
          <cell r="C26" t="str">
            <v>301233968</v>
          </cell>
          <cell r="D26" t="str">
            <v>QCMay</v>
          </cell>
          <cell r="E26" t="str">
            <v>C140</v>
          </cell>
          <cell r="F26" t="str">
            <v>Tổ Trưởng</v>
          </cell>
          <cell r="G26" t="str">
            <v>26/11/2012</v>
          </cell>
          <cell r="H26">
            <v>2450000</v>
          </cell>
          <cell r="I26">
            <v>40</v>
          </cell>
          <cell r="J26">
            <v>471153.84615384619</v>
          </cell>
          <cell r="M26">
            <v>0</v>
          </cell>
          <cell r="N26">
            <v>0</v>
          </cell>
          <cell r="P26">
            <v>0</v>
          </cell>
          <cell r="R26">
            <v>0</v>
          </cell>
          <cell r="T26">
            <v>0</v>
          </cell>
          <cell r="U26">
            <v>440000</v>
          </cell>
          <cell r="V26">
            <v>84615.38461538461</v>
          </cell>
          <cell r="W26">
            <v>21153.846153846152</v>
          </cell>
          <cell r="X26">
            <v>38461.538461538461</v>
          </cell>
          <cell r="Y26">
            <v>28846.153846153848</v>
          </cell>
          <cell r="Z26">
            <v>9615.3846153846152</v>
          </cell>
          <cell r="AA26">
            <v>653846.15384615387</v>
          </cell>
          <cell r="AH26">
            <v>653846.15384615387</v>
          </cell>
        </row>
        <row r="27">
          <cell r="C27" t="str">
            <v>340662930</v>
          </cell>
          <cell r="D27" t="str">
            <v>QCMay</v>
          </cell>
          <cell r="E27" t="str">
            <v>C141</v>
          </cell>
          <cell r="F27" t="str">
            <v>Công nhân</v>
          </cell>
          <cell r="G27" t="str">
            <v>26/11/2012</v>
          </cell>
          <cell r="H27">
            <v>1905000</v>
          </cell>
          <cell r="I27">
            <v>28</v>
          </cell>
          <cell r="J27">
            <v>256442.30769230769</v>
          </cell>
          <cell r="M27">
            <v>0</v>
          </cell>
          <cell r="N27">
            <v>0</v>
          </cell>
          <cell r="P27">
            <v>0</v>
          </cell>
          <cell r="R27">
            <v>0</v>
          </cell>
          <cell r="T27">
            <v>0</v>
          </cell>
          <cell r="V27">
            <v>0</v>
          </cell>
          <cell r="W27">
            <v>14807.692307692309</v>
          </cell>
          <cell r="X27">
            <v>26923.076923076922</v>
          </cell>
          <cell r="Y27">
            <v>20192.307692307691</v>
          </cell>
          <cell r="Z27">
            <v>6730.7692307692305</v>
          </cell>
          <cell r="AA27">
            <v>325096.15384615387</v>
          </cell>
          <cell r="AH27">
            <v>325096.15384615387</v>
          </cell>
        </row>
        <row r="28">
          <cell r="C28" t="str">
            <v>300886773</v>
          </cell>
          <cell r="D28" t="str">
            <v>QCMay</v>
          </cell>
          <cell r="E28" t="str">
            <v>C142</v>
          </cell>
          <cell r="F28" t="str">
            <v>Công nhân</v>
          </cell>
          <cell r="G28" t="str">
            <v>26/11/2012</v>
          </cell>
          <cell r="H28">
            <v>1905000</v>
          </cell>
          <cell r="I28">
            <v>40</v>
          </cell>
          <cell r="J28">
            <v>366346.15384615381</v>
          </cell>
          <cell r="M28">
            <v>0</v>
          </cell>
          <cell r="N28">
            <v>0</v>
          </cell>
          <cell r="P28">
            <v>0</v>
          </cell>
          <cell r="R28">
            <v>0</v>
          </cell>
          <cell r="T28">
            <v>0</v>
          </cell>
          <cell r="V28">
            <v>0</v>
          </cell>
          <cell r="W28">
            <v>21153.846153846152</v>
          </cell>
          <cell r="X28">
            <v>38461.538461538461</v>
          </cell>
          <cell r="Y28">
            <v>28846.153846153848</v>
          </cell>
          <cell r="Z28">
            <v>9615.3846153846152</v>
          </cell>
          <cell r="AA28">
            <v>464423.07692307688</v>
          </cell>
          <cell r="AH28">
            <v>464423.07692307688</v>
          </cell>
        </row>
        <row r="29">
          <cell r="C29" t="str">
            <v>300886773</v>
          </cell>
          <cell r="D29" t="str">
            <v>QCMay</v>
          </cell>
          <cell r="E29" t="str">
            <v>C182</v>
          </cell>
          <cell r="F29" t="str">
            <v>Công nhân</v>
          </cell>
          <cell r="G29" t="str">
            <v>29/11/2012</v>
          </cell>
          <cell r="H29">
            <v>1905000</v>
          </cell>
          <cell r="I29">
            <v>16</v>
          </cell>
          <cell r="J29">
            <v>146538.46153846153</v>
          </cell>
          <cell r="M29">
            <v>0</v>
          </cell>
          <cell r="N29">
            <v>0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W29">
            <v>8461.538461538461</v>
          </cell>
          <cell r="X29">
            <v>15384.615384615385</v>
          </cell>
          <cell r="Y29">
            <v>11538.461538461539</v>
          </cell>
          <cell r="Z29">
            <v>3846.1538461538462</v>
          </cell>
          <cell r="AA29">
            <v>185769.23076923075</v>
          </cell>
          <cell r="AH29">
            <v>185769.23076923075</v>
          </cell>
        </row>
        <row r="30">
          <cell r="C30" t="str">
            <v>023642683</v>
          </cell>
          <cell r="D30" t="str">
            <v>QCMay</v>
          </cell>
          <cell r="E30" t="str">
            <v>C186</v>
          </cell>
          <cell r="F30" t="str">
            <v>Công nhân</v>
          </cell>
          <cell r="G30" t="str">
            <v>30/11/2012</v>
          </cell>
          <cell r="H30">
            <v>1905000</v>
          </cell>
          <cell r="I30">
            <v>8</v>
          </cell>
          <cell r="J30">
            <v>73269.230769230766</v>
          </cell>
          <cell r="M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0</v>
          </cell>
          <cell r="W30">
            <v>4230.7692307692305</v>
          </cell>
          <cell r="X30">
            <v>7692.3076923076924</v>
          </cell>
          <cell r="Y30">
            <v>5769.2307692307695</v>
          </cell>
          <cell r="Z30">
            <v>1923.0769230769231</v>
          </cell>
          <cell r="AA30">
            <v>92884.615384615376</v>
          </cell>
          <cell r="AH30">
            <v>92884.615384615376</v>
          </cell>
        </row>
        <row r="31">
          <cell r="C31" t="str">
            <v>300997093</v>
          </cell>
          <cell r="D31" t="str">
            <v>Tẩy khâu</v>
          </cell>
          <cell r="E31" t="str">
            <v>C154</v>
          </cell>
          <cell r="F31" t="str">
            <v>Công nhân</v>
          </cell>
          <cell r="G31" t="str">
            <v>26/11/2012</v>
          </cell>
          <cell r="H31">
            <v>1905000</v>
          </cell>
          <cell r="I31">
            <v>40</v>
          </cell>
          <cell r="J31">
            <v>366346.15384615381</v>
          </cell>
          <cell r="M31">
            <v>0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W31">
            <v>21153.846153846152</v>
          </cell>
          <cell r="X31">
            <v>38461.538461538461</v>
          </cell>
          <cell r="Y31">
            <v>28846.153846153848</v>
          </cell>
          <cell r="Z31">
            <v>9615.3846153846152</v>
          </cell>
          <cell r="AA31">
            <v>464423.07692307688</v>
          </cell>
          <cell r="AH31">
            <v>464423.07692307688</v>
          </cell>
        </row>
        <row r="32">
          <cell r="C32" t="str">
            <v>301240079</v>
          </cell>
          <cell r="D32" t="str">
            <v>Tổ 1</v>
          </cell>
          <cell r="E32" t="str">
            <v>C008</v>
          </cell>
          <cell r="F32" t="str">
            <v>Tổ Trưởng</v>
          </cell>
          <cell r="G32" t="str">
            <v>15/11/2012</v>
          </cell>
          <cell r="H32">
            <v>2450000</v>
          </cell>
          <cell r="I32">
            <v>112</v>
          </cell>
          <cell r="J32">
            <v>1319230.7692307692</v>
          </cell>
          <cell r="M32">
            <v>0</v>
          </cell>
          <cell r="N32">
            <v>0</v>
          </cell>
          <cell r="P32">
            <v>0</v>
          </cell>
          <cell r="R32">
            <v>0</v>
          </cell>
          <cell r="T32">
            <v>0</v>
          </cell>
          <cell r="U32">
            <v>440000</v>
          </cell>
          <cell r="V32">
            <v>236923.07692307691</v>
          </cell>
          <cell r="W32">
            <v>59230.769230769234</v>
          </cell>
          <cell r="X32">
            <v>107692.30769230769</v>
          </cell>
          <cell r="Y32">
            <v>80769.230769230766</v>
          </cell>
          <cell r="Z32">
            <v>26923.076923076922</v>
          </cell>
          <cell r="AA32">
            <v>1830769.230769231</v>
          </cell>
          <cell r="AH32">
            <v>1830769.230769231</v>
          </cell>
        </row>
        <row r="33">
          <cell r="C33" t="str">
            <v>301263414</v>
          </cell>
          <cell r="D33" t="str">
            <v>Tổ 1</v>
          </cell>
          <cell r="E33" t="str">
            <v>C016</v>
          </cell>
          <cell r="F33" t="str">
            <v>Thợ may</v>
          </cell>
          <cell r="G33" t="str">
            <v>19/11/2012</v>
          </cell>
          <cell r="H33">
            <v>1905000</v>
          </cell>
          <cell r="I33">
            <v>85.6</v>
          </cell>
          <cell r="J33">
            <v>783980.76923076913</v>
          </cell>
          <cell r="M33">
            <v>0</v>
          </cell>
          <cell r="N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W33">
            <v>46538.461538461539</v>
          </cell>
          <cell r="X33">
            <v>84615.38461538461</v>
          </cell>
          <cell r="Y33">
            <v>63461.538461538461</v>
          </cell>
          <cell r="Z33">
            <v>21153.846153846152</v>
          </cell>
          <cell r="AA33">
            <v>999749.99999999988</v>
          </cell>
          <cell r="AH33">
            <v>999749.99999999988</v>
          </cell>
        </row>
        <row r="34">
          <cell r="C34" t="str">
            <v>301392408</v>
          </cell>
          <cell r="D34" t="str">
            <v>Tổ 1</v>
          </cell>
          <cell r="E34" t="str">
            <v>C017</v>
          </cell>
          <cell r="F34" t="str">
            <v>Thợ may</v>
          </cell>
          <cell r="G34" t="str">
            <v>19/11/2012</v>
          </cell>
          <cell r="H34">
            <v>1905000</v>
          </cell>
          <cell r="I34">
            <v>85.6</v>
          </cell>
          <cell r="J34">
            <v>783980.76923076913</v>
          </cell>
          <cell r="M34">
            <v>0</v>
          </cell>
          <cell r="N34">
            <v>0</v>
          </cell>
          <cell r="P34">
            <v>0</v>
          </cell>
          <cell r="R34">
            <v>0</v>
          </cell>
          <cell r="T34">
            <v>0</v>
          </cell>
          <cell r="V34">
            <v>0</v>
          </cell>
          <cell r="W34">
            <v>46538.461538461539</v>
          </cell>
          <cell r="X34">
            <v>84615.38461538461</v>
          </cell>
          <cell r="Y34">
            <v>63461.538461538461</v>
          </cell>
          <cell r="Z34">
            <v>21153.846153846152</v>
          </cell>
          <cell r="AA34">
            <v>999749.99999999988</v>
          </cell>
          <cell r="AH34">
            <v>999749.99999999988</v>
          </cell>
        </row>
        <row r="35">
          <cell r="C35" t="str">
            <v>301150734</v>
          </cell>
          <cell r="D35" t="str">
            <v>Tổ 1</v>
          </cell>
          <cell r="E35" t="str">
            <v>C018</v>
          </cell>
          <cell r="F35" t="str">
            <v>Thợ may</v>
          </cell>
          <cell r="G35" t="str">
            <v>19/11/2012</v>
          </cell>
          <cell r="H35">
            <v>1905000</v>
          </cell>
          <cell r="I35">
            <v>85.6</v>
          </cell>
          <cell r="J35">
            <v>783980.76923076913</v>
          </cell>
          <cell r="M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  <cell r="V35">
            <v>0</v>
          </cell>
          <cell r="W35">
            <v>46538.461538461539</v>
          </cell>
          <cell r="X35">
            <v>84615.38461538461</v>
          </cell>
          <cell r="Y35">
            <v>63461.538461538461</v>
          </cell>
          <cell r="Z35">
            <v>21153.846153846152</v>
          </cell>
          <cell r="AA35">
            <v>999749.99999999988</v>
          </cell>
          <cell r="AH35">
            <v>999749.99999999988</v>
          </cell>
        </row>
        <row r="36">
          <cell r="C36" t="str">
            <v>300990708</v>
          </cell>
          <cell r="D36" t="str">
            <v>Tổ 1</v>
          </cell>
          <cell r="E36" t="str">
            <v>C019</v>
          </cell>
          <cell r="F36" t="str">
            <v>Thợ may</v>
          </cell>
          <cell r="G36" t="str">
            <v>19/11/2012</v>
          </cell>
          <cell r="H36">
            <v>1905000</v>
          </cell>
          <cell r="I36">
            <v>85.6</v>
          </cell>
          <cell r="J36">
            <v>783980.76923076913</v>
          </cell>
          <cell r="M36">
            <v>0</v>
          </cell>
          <cell r="N36">
            <v>0</v>
          </cell>
          <cell r="P36">
            <v>0</v>
          </cell>
          <cell r="R36">
            <v>0</v>
          </cell>
          <cell r="T36">
            <v>0</v>
          </cell>
          <cell r="V36">
            <v>0</v>
          </cell>
          <cell r="W36">
            <v>46538.461538461539</v>
          </cell>
          <cell r="X36">
            <v>84615.38461538461</v>
          </cell>
          <cell r="Y36">
            <v>63461.538461538461</v>
          </cell>
          <cell r="Z36">
            <v>21153.846153846152</v>
          </cell>
          <cell r="AA36">
            <v>999749.99999999988</v>
          </cell>
          <cell r="AH36">
            <v>999749.99999999988</v>
          </cell>
        </row>
        <row r="37">
          <cell r="C37" t="str">
            <v>301263231</v>
          </cell>
          <cell r="D37" t="str">
            <v>Tổ 1</v>
          </cell>
          <cell r="E37" t="str">
            <v>C020</v>
          </cell>
          <cell r="F37" t="str">
            <v>Thợ may</v>
          </cell>
          <cell r="G37" t="str">
            <v>19/11/2012</v>
          </cell>
          <cell r="H37">
            <v>1905000</v>
          </cell>
          <cell r="I37">
            <v>85.6</v>
          </cell>
          <cell r="J37">
            <v>783980.76923076913</v>
          </cell>
          <cell r="M37">
            <v>0</v>
          </cell>
          <cell r="N37">
            <v>0</v>
          </cell>
          <cell r="P37">
            <v>0</v>
          </cell>
          <cell r="R37">
            <v>0</v>
          </cell>
          <cell r="T37">
            <v>0</v>
          </cell>
          <cell r="V37">
            <v>0</v>
          </cell>
          <cell r="W37">
            <v>46538.461538461539</v>
          </cell>
          <cell r="X37">
            <v>84615.38461538461</v>
          </cell>
          <cell r="Y37">
            <v>63461.538461538461</v>
          </cell>
          <cell r="Z37">
            <v>21153.846153846152</v>
          </cell>
          <cell r="AA37">
            <v>999749.99999999988</v>
          </cell>
          <cell r="AH37">
            <v>999749.99999999988</v>
          </cell>
        </row>
        <row r="38">
          <cell r="C38" t="str">
            <v>301086793</v>
          </cell>
          <cell r="D38" t="str">
            <v>Tổ 1</v>
          </cell>
          <cell r="E38" t="str">
            <v>C021</v>
          </cell>
          <cell r="F38" t="str">
            <v>Thợ may</v>
          </cell>
          <cell r="G38" t="str">
            <v>19/11/2012</v>
          </cell>
          <cell r="H38">
            <v>1905000</v>
          </cell>
          <cell r="I38">
            <v>68</v>
          </cell>
          <cell r="J38">
            <v>622788.4615384615</v>
          </cell>
          <cell r="M38">
            <v>0</v>
          </cell>
          <cell r="N38">
            <v>0</v>
          </cell>
          <cell r="P38">
            <v>0</v>
          </cell>
          <cell r="R38">
            <v>0</v>
          </cell>
          <cell r="T38">
            <v>0</v>
          </cell>
          <cell r="V38">
            <v>0</v>
          </cell>
          <cell r="W38">
            <v>35961.538461538461</v>
          </cell>
          <cell r="X38">
            <v>65384.615384615383</v>
          </cell>
          <cell r="Y38">
            <v>49038.461538461539</v>
          </cell>
          <cell r="Z38">
            <v>16346.153846153846</v>
          </cell>
          <cell r="AA38">
            <v>789519.23076923075</v>
          </cell>
          <cell r="AH38">
            <v>789519.23076923075</v>
          </cell>
        </row>
        <row r="39">
          <cell r="C39" t="str">
            <v>301308757</v>
          </cell>
          <cell r="D39" t="str">
            <v>Tổ 1</v>
          </cell>
          <cell r="E39" t="str">
            <v>C022</v>
          </cell>
          <cell r="F39" t="str">
            <v>Thợ may</v>
          </cell>
          <cell r="G39" t="str">
            <v>19/11/2012</v>
          </cell>
          <cell r="H39">
            <v>1905000</v>
          </cell>
          <cell r="I39">
            <v>85.6</v>
          </cell>
          <cell r="J39">
            <v>783980.76923076913</v>
          </cell>
          <cell r="M39">
            <v>0</v>
          </cell>
          <cell r="N39">
            <v>0</v>
          </cell>
          <cell r="P39">
            <v>0</v>
          </cell>
          <cell r="R39">
            <v>0</v>
          </cell>
          <cell r="T39">
            <v>0</v>
          </cell>
          <cell r="V39">
            <v>0</v>
          </cell>
          <cell r="W39">
            <v>46538.461538461539</v>
          </cell>
          <cell r="X39">
            <v>84615.38461538461</v>
          </cell>
          <cell r="Y39">
            <v>63461.538461538461</v>
          </cell>
          <cell r="Z39">
            <v>21153.846153846152</v>
          </cell>
          <cell r="AA39">
            <v>999749.99999999988</v>
          </cell>
          <cell r="AH39">
            <v>999749.99999999988</v>
          </cell>
        </row>
        <row r="40">
          <cell r="C40" t="str">
            <v>362305189</v>
          </cell>
          <cell r="D40" t="str">
            <v>Tổ 1</v>
          </cell>
          <cell r="E40" t="str">
            <v>C023</v>
          </cell>
          <cell r="F40" t="str">
            <v>Thợ may</v>
          </cell>
          <cell r="G40" t="str">
            <v>19/11/2012</v>
          </cell>
          <cell r="H40">
            <v>1905000</v>
          </cell>
          <cell r="I40">
            <v>77.599999999999994</v>
          </cell>
          <cell r="J40">
            <v>710711.53846153838</v>
          </cell>
          <cell r="M40">
            <v>0</v>
          </cell>
          <cell r="N40">
            <v>0</v>
          </cell>
          <cell r="P40">
            <v>0</v>
          </cell>
          <cell r="R40">
            <v>0</v>
          </cell>
          <cell r="T40">
            <v>0</v>
          </cell>
          <cell r="V40">
            <v>0</v>
          </cell>
          <cell r="W40">
            <v>42307.692307692305</v>
          </cell>
          <cell r="X40">
            <v>76923.076923076922</v>
          </cell>
          <cell r="Y40">
            <v>57692.307692307695</v>
          </cell>
          <cell r="Z40">
            <v>19230.76923076923</v>
          </cell>
          <cell r="AA40">
            <v>906865.38461538451</v>
          </cell>
          <cell r="AH40">
            <v>906865.38461538451</v>
          </cell>
        </row>
        <row r="41">
          <cell r="C41" t="str">
            <v>301036589</v>
          </cell>
          <cell r="D41" t="str">
            <v>Tổ 1</v>
          </cell>
          <cell r="E41" t="str">
            <v>C024</v>
          </cell>
          <cell r="F41" t="str">
            <v>Thợ may</v>
          </cell>
          <cell r="G41" t="str">
            <v>19/11/2012</v>
          </cell>
          <cell r="H41">
            <v>1905000</v>
          </cell>
          <cell r="I41">
            <v>64</v>
          </cell>
          <cell r="J41">
            <v>586153.84615384613</v>
          </cell>
          <cell r="M41">
            <v>0</v>
          </cell>
          <cell r="N41">
            <v>0</v>
          </cell>
          <cell r="P41">
            <v>0</v>
          </cell>
          <cell r="R41">
            <v>0</v>
          </cell>
          <cell r="T41">
            <v>0</v>
          </cell>
          <cell r="V41">
            <v>0</v>
          </cell>
          <cell r="W41">
            <v>33846.153846153844</v>
          </cell>
          <cell r="X41">
            <v>61538.461538461539</v>
          </cell>
          <cell r="Y41">
            <v>46153.846153846156</v>
          </cell>
          <cell r="Z41">
            <v>15384.615384615385</v>
          </cell>
          <cell r="AA41">
            <v>743076.92307692301</v>
          </cell>
          <cell r="AH41">
            <v>743076.92307692301</v>
          </cell>
        </row>
        <row r="42">
          <cell r="C42" t="str">
            <v>301000034</v>
          </cell>
          <cell r="D42" t="str">
            <v>Tổ 1</v>
          </cell>
          <cell r="E42" t="str">
            <v>C025</v>
          </cell>
          <cell r="F42" t="str">
            <v>Thợ may</v>
          </cell>
          <cell r="G42" t="str">
            <v>19/11/2012</v>
          </cell>
          <cell r="H42">
            <v>1905000</v>
          </cell>
          <cell r="I42">
            <v>85.6</v>
          </cell>
          <cell r="J42">
            <v>783980.76923076913</v>
          </cell>
          <cell r="M42">
            <v>0</v>
          </cell>
          <cell r="N42">
            <v>0</v>
          </cell>
          <cell r="P42">
            <v>0</v>
          </cell>
          <cell r="R42">
            <v>0</v>
          </cell>
          <cell r="T42">
            <v>0</v>
          </cell>
          <cell r="V42">
            <v>0</v>
          </cell>
          <cell r="W42">
            <v>46538.461538461539</v>
          </cell>
          <cell r="X42">
            <v>84615.38461538461</v>
          </cell>
          <cell r="Y42">
            <v>63461.538461538461</v>
          </cell>
          <cell r="Z42">
            <v>21153.846153846152</v>
          </cell>
          <cell r="AA42">
            <v>999749.99999999988</v>
          </cell>
          <cell r="AH42">
            <v>999749.99999999988</v>
          </cell>
        </row>
        <row r="43">
          <cell r="C43" t="str">
            <v>271538593</v>
          </cell>
          <cell r="D43" t="str">
            <v>Tổ 1</v>
          </cell>
          <cell r="E43" t="str">
            <v>C026</v>
          </cell>
          <cell r="F43" t="str">
            <v>Thợ may</v>
          </cell>
          <cell r="G43" t="str">
            <v>19/11/2012</v>
          </cell>
          <cell r="H43">
            <v>1905000</v>
          </cell>
          <cell r="I43">
            <v>85.6</v>
          </cell>
          <cell r="J43">
            <v>783980.76923076913</v>
          </cell>
          <cell r="M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W43">
            <v>46538.461538461539</v>
          </cell>
          <cell r="X43">
            <v>84615.38461538461</v>
          </cell>
          <cell r="Y43">
            <v>63461.538461538461</v>
          </cell>
          <cell r="Z43">
            <v>21153.846153846152</v>
          </cell>
          <cell r="AA43">
            <v>999749.99999999988</v>
          </cell>
          <cell r="AH43">
            <v>999749.99999999988</v>
          </cell>
        </row>
        <row r="44">
          <cell r="C44" t="str">
            <v>301263346</v>
          </cell>
          <cell r="D44" t="str">
            <v>Tổ 1</v>
          </cell>
          <cell r="E44" t="str">
            <v>C027</v>
          </cell>
          <cell r="F44" t="str">
            <v>Thợ may</v>
          </cell>
          <cell r="G44" t="str">
            <v>19/11/2012</v>
          </cell>
          <cell r="H44">
            <v>1905000</v>
          </cell>
          <cell r="I44">
            <v>85.6</v>
          </cell>
          <cell r="J44">
            <v>783980.76923076913</v>
          </cell>
          <cell r="M44">
            <v>0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W44">
            <v>46538.461538461539</v>
          </cell>
          <cell r="X44">
            <v>84615.38461538461</v>
          </cell>
          <cell r="Y44">
            <v>63461.538461538461</v>
          </cell>
          <cell r="Z44">
            <v>21153.846153846152</v>
          </cell>
          <cell r="AA44">
            <v>999749.99999999988</v>
          </cell>
          <cell r="AH44">
            <v>999749.99999999988</v>
          </cell>
        </row>
        <row r="45">
          <cell r="C45" t="str">
            <v>362304014</v>
          </cell>
          <cell r="D45" t="str">
            <v>Tổ 1</v>
          </cell>
          <cell r="E45" t="str">
            <v>C028</v>
          </cell>
          <cell r="F45" t="str">
            <v>Thợ may</v>
          </cell>
          <cell r="G45" t="str">
            <v>19/11/2012</v>
          </cell>
          <cell r="H45">
            <v>1905000</v>
          </cell>
          <cell r="I45">
            <v>85.6</v>
          </cell>
          <cell r="J45">
            <v>783980.76923076913</v>
          </cell>
          <cell r="M45">
            <v>0</v>
          </cell>
          <cell r="N45">
            <v>0</v>
          </cell>
          <cell r="P45">
            <v>0</v>
          </cell>
          <cell r="R45">
            <v>0</v>
          </cell>
          <cell r="T45">
            <v>0</v>
          </cell>
          <cell r="V45">
            <v>0</v>
          </cell>
          <cell r="W45">
            <v>46538.461538461539</v>
          </cell>
          <cell r="X45">
            <v>84615.38461538461</v>
          </cell>
          <cell r="Y45">
            <v>63461.538461538461</v>
          </cell>
          <cell r="Z45">
            <v>21153.846153846152</v>
          </cell>
          <cell r="AA45">
            <v>999749.99999999988</v>
          </cell>
          <cell r="AH45">
            <v>999749.99999999988</v>
          </cell>
        </row>
        <row r="46">
          <cell r="C46" t="str">
            <v>300949117</v>
          </cell>
          <cell r="D46" t="str">
            <v>Tổ 1</v>
          </cell>
          <cell r="E46" t="str">
            <v>C029</v>
          </cell>
          <cell r="F46" t="str">
            <v>Thợ may</v>
          </cell>
          <cell r="G46" t="str">
            <v>19/11/2012</v>
          </cell>
          <cell r="H46">
            <v>1905000</v>
          </cell>
          <cell r="I46">
            <v>77.599999999999994</v>
          </cell>
          <cell r="J46">
            <v>710711.53846153838</v>
          </cell>
          <cell r="M46">
            <v>0</v>
          </cell>
          <cell r="N46">
            <v>0</v>
          </cell>
          <cell r="P46">
            <v>0</v>
          </cell>
          <cell r="R46">
            <v>0</v>
          </cell>
          <cell r="T46">
            <v>0</v>
          </cell>
          <cell r="V46">
            <v>0</v>
          </cell>
          <cell r="W46">
            <v>42307.692307692305</v>
          </cell>
          <cell r="X46">
            <v>76923.076923076922</v>
          </cell>
          <cell r="Y46">
            <v>57692.307692307695</v>
          </cell>
          <cell r="Z46">
            <v>19230.76923076923</v>
          </cell>
          <cell r="AA46">
            <v>906865.38461538451</v>
          </cell>
          <cell r="AH46">
            <v>906865.38461538451</v>
          </cell>
        </row>
        <row r="47">
          <cell r="C47" t="str">
            <v>300888630</v>
          </cell>
          <cell r="D47" t="str">
            <v>Tổ 1</v>
          </cell>
          <cell r="E47" t="str">
            <v>C031</v>
          </cell>
          <cell r="F47" t="str">
            <v>Tổ Trưởng</v>
          </cell>
          <cell r="G47" t="str">
            <v>19/11/2012</v>
          </cell>
          <cell r="H47">
            <v>2450000</v>
          </cell>
          <cell r="I47">
            <v>88</v>
          </cell>
          <cell r="J47">
            <v>1036538.4615384616</v>
          </cell>
          <cell r="M47">
            <v>0</v>
          </cell>
          <cell r="N47">
            <v>0</v>
          </cell>
          <cell r="P47">
            <v>0</v>
          </cell>
          <cell r="R47">
            <v>0</v>
          </cell>
          <cell r="T47">
            <v>0</v>
          </cell>
          <cell r="U47">
            <v>440000</v>
          </cell>
          <cell r="V47">
            <v>186153.84615384613</v>
          </cell>
          <cell r="W47">
            <v>46538.461538461539</v>
          </cell>
          <cell r="X47">
            <v>84615.38461538461</v>
          </cell>
          <cell r="Y47">
            <v>63461.538461538461</v>
          </cell>
          <cell r="Z47">
            <v>21153.846153846152</v>
          </cell>
          <cell r="AA47">
            <v>1438461.5384615385</v>
          </cell>
          <cell r="AH47">
            <v>1438461.5384615385</v>
          </cell>
        </row>
        <row r="48">
          <cell r="C48" t="str">
            <v>301431832</v>
          </cell>
          <cell r="D48" t="str">
            <v>Tổ 1</v>
          </cell>
          <cell r="E48" t="str">
            <v>C032</v>
          </cell>
          <cell r="F48" t="str">
            <v>Thợ may</v>
          </cell>
          <cell r="G48" t="str">
            <v>19/11/2012</v>
          </cell>
          <cell r="H48">
            <v>1905000</v>
          </cell>
          <cell r="I48">
            <v>81.599999999999994</v>
          </cell>
          <cell r="J48">
            <v>747346.15384615376</v>
          </cell>
          <cell r="M48">
            <v>0</v>
          </cell>
          <cell r="N48">
            <v>0</v>
          </cell>
          <cell r="P48">
            <v>0</v>
          </cell>
          <cell r="R48">
            <v>0</v>
          </cell>
          <cell r="T48">
            <v>0</v>
          </cell>
          <cell r="V48">
            <v>0</v>
          </cell>
          <cell r="W48">
            <v>44423.076923076922</v>
          </cell>
          <cell r="X48">
            <v>80769.230769230766</v>
          </cell>
          <cell r="Y48">
            <v>60576.923076923078</v>
          </cell>
          <cell r="Z48">
            <v>20192.307692307691</v>
          </cell>
          <cell r="AA48">
            <v>953307.69230769225</v>
          </cell>
          <cell r="AH48">
            <v>953307.69230769225</v>
          </cell>
        </row>
        <row r="49">
          <cell r="C49" t="str">
            <v>300692811</v>
          </cell>
          <cell r="D49" t="str">
            <v>Tổ 1</v>
          </cell>
          <cell r="E49" t="str">
            <v>C033</v>
          </cell>
          <cell r="F49" t="str">
            <v>Thợ may</v>
          </cell>
          <cell r="G49" t="str">
            <v>19/11/2012</v>
          </cell>
          <cell r="H49">
            <v>1905000</v>
          </cell>
          <cell r="I49">
            <v>85.6</v>
          </cell>
          <cell r="J49">
            <v>783980.76923076913</v>
          </cell>
          <cell r="M49">
            <v>0</v>
          </cell>
          <cell r="N49">
            <v>0</v>
          </cell>
          <cell r="P49">
            <v>0</v>
          </cell>
          <cell r="R49">
            <v>0</v>
          </cell>
          <cell r="T49">
            <v>0</v>
          </cell>
          <cell r="V49">
            <v>0</v>
          </cell>
          <cell r="W49">
            <v>46538.461538461539</v>
          </cell>
          <cell r="X49">
            <v>84615.38461538461</v>
          </cell>
          <cell r="Y49">
            <v>63461.538461538461</v>
          </cell>
          <cell r="Z49">
            <v>21153.846153846152</v>
          </cell>
          <cell r="AA49">
            <v>999749.99999999988</v>
          </cell>
          <cell r="AH49">
            <v>999749.99999999988</v>
          </cell>
        </row>
        <row r="50">
          <cell r="C50" t="str">
            <v>300999445</v>
          </cell>
          <cell r="D50" t="str">
            <v>Tổ 1</v>
          </cell>
          <cell r="E50" t="str">
            <v>C034</v>
          </cell>
          <cell r="F50" t="str">
            <v>Thợ may</v>
          </cell>
          <cell r="G50" t="str">
            <v>19/11/2012</v>
          </cell>
          <cell r="H50">
            <v>1905000</v>
          </cell>
          <cell r="I50">
            <v>85.6</v>
          </cell>
          <cell r="J50">
            <v>783980.76923076913</v>
          </cell>
          <cell r="M50">
            <v>0</v>
          </cell>
          <cell r="N50">
            <v>0</v>
          </cell>
          <cell r="P50">
            <v>0</v>
          </cell>
          <cell r="R50">
            <v>0</v>
          </cell>
          <cell r="T50">
            <v>0</v>
          </cell>
          <cell r="V50">
            <v>0</v>
          </cell>
          <cell r="W50">
            <v>46538.461538461539</v>
          </cell>
          <cell r="X50">
            <v>84615.38461538461</v>
          </cell>
          <cell r="Y50">
            <v>63461.538461538461</v>
          </cell>
          <cell r="Z50">
            <v>21153.846153846152</v>
          </cell>
          <cell r="AA50">
            <v>999749.99999999988</v>
          </cell>
          <cell r="AH50">
            <v>999749.99999999988</v>
          </cell>
        </row>
        <row r="51">
          <cell r="C51" t="str">
            <v>301237209</v>
          </cell>
          <cell r="D51" t="str">
            <v>Tổ 1</v>
          </cell>
          <cell r="E51" t="str">
            <v>C036</v>
          </cell>
          <cell r="F51" t="str">
            <v>Thợ may</v>
          </cell>
          <cell r="G51" t="str">
            <v>19/11/2012</v>
          </cell>
          <cell r="H51">
            <v>1905000</v>
          </cell>
          <cell r="I51">
            <v>85.6</v>
          </cell>
          <cell r="J51">
            <v>783980.76923076913</v>
          </cell>
          <cell r="M51">
            <v>0</v>
          </cell>
          <cell r="N51">
            <v>0</v>
          </cell>
          <cell r="P51">
            <v>0</v>
          </cell>
          <cell r="R51">
            <v>0</v>
          </cell>
          <cell r="T51">
            <v>0</v>
          </cell>
          <cell r="V51">
            <v>0</v>
          </cell>
          <cell r="W51">
            <v>46538.461538461539</v>
          </cell>
          <cell r="X51">
            <v>84615.38461538461</v>
          </cell>
          <cell r="Y51">
            <v>63461.538461538461</v>
          </cell>
          <cell r="Z51">
            <v>21153.846153846152</v>
          </cell>
          <cell r="AA51">
            <v>999749.99999999988</v>
          </cell>
          <cell r="AH51">
            <v>999749.99999999988</v>
          </cell>
        </row>
        <row r="52">
          <cell r="C52" t="str">
            <v>300789649</v>
          </cell>
          <cell r="D52" t="str">
            <v>Tổ 1</v>
          </cell>
          <cell r="E52" t="str">
            <v>C038</v>
          </cell>
          <cell r="F52" t="str">
            <v>Thợ may</v>
          </cell>
          <cell r="G52" t="str">
            <v>19/11/2012</v>
          </cell>
          <cell r="H52">
            <v>1905000</v>
          </cell>
          <cell r="I52">
            <v>77.599999999999994</v>
          </cell>
          <cell r="J52">
            <v>710711.53846153838</v>
          </cell>
          <cell r="M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  <cell r="W52">
            <v>42307.692307692305</v>
          </cell>
          <cell r="X52">
            <v>76923.076923076922</v>
          </cell>
          <cell r="Y52">
            <v>57692.307692307695</v>
          </cell>
          <cell r="Z52">
            <v>19230.76923076923</v>
          </cell>
          <cell r="AA52">
            <v>906865.38461538451</v>
          </cell>
          <cell r="AH52">
            <v>906865.38461538451</v>
          </cell>
        </row>
        <row r="53">
          <cell r="C53" t="str">
            <v>300926575</v>
          </cell>
          <cell r="D53" t="str">
            <v>Tổ 1</v>
          </cell>
          <cell r="E53" t="str">
            <v>C039</v>
          </cell>
          <cell r="F53" t="str">
            <v>Thợ may</v>
          </cell>
          <cell r="G53" t="str">
            <v>19/11/2012</v>
          </cell>
          <cell r="H53">
            <v>1905000</v>
          </cell>
          <cell r="I53">
            <v>85.6</v>
          </cell>
          <cell r="J53">
            <v>783980.76923076913</v>
          </cell>
          <cell r="M53">
            <v>0</v>
          </cell>
          <cell r="N53">
            <v>0</v>
          </cell>
          <cell r="P53">
            <v>0</v>
          </cell>
          <cell r="R53">
            <v>0</v>
          </cell>
          <cell r="T53">
            <v>0</v>
          </cell>
          <cell r="V53">
            <v>0</v>
          </cell>
          <cell r="W53">
            <v>46538.461538461539</v>
          </cell>
          <cell r="X53">
            <v>84615.38461538461</v>
          </cell>
          <cell r="Y53">
            <v>63461.538461538461</v>
          </cell>
          <cell r="Z53">
            <v>21153.846153846152</v>
          </cell>
          <cell r="AA53">
            <v>999749.99999999988</v>
          </cell>
          <cell r="AH53">
            <v>999749.99999999988</v>
          </cell>
        </row>
        <row r="54">
          <cell r="C54" t="str">
            <v>300787839</v>
          </cell>
          <cell r="D54" t="str">
            <v>Tổ 1</v>
          </cell>
          <cell r="E54" t="str">
            <v>C040</v>
          </cell>
          <cell r="F54" t="str">
            <v>Thợ may</v>
          </cell>
          <cell r="G54" t="str">
            <v>19/11/2012</v>
          </cell>
          <cell r="H54">
            <v>1905000</v>
          </cell>
          <cell r="I54">
            <v>85.6</v>
          </cell>
          <cell r="J54">
            <v>783980.76923076913</v>
          </cell>
          <cell r="M54">
            <v>0</v>
          </cell>
          <cell r="N54">
            <v>0</v>
          </cell>
          <cell r="P54">
            <v>0</v>
          </cell>
          <cell r="R54">
            <v>0</v>
          </cell>
          <cell r="T54">
            <v>0</v>
          </cell>
          <cell r="V54">
            <v>0</v>
          </cell>
          <cell r="W54">
            <v>46538.461538461539</v>
          </cell>
          <cell r="X54">
            <v>84615.38461538461</v>
          </cell>
          <cell r="Y54">
            <v>63461.538461538461</v>
          </cell>
          <cell r="Z54">
            <v>21153.846153846152</v>
          </cell>
          <cell r="AA54">
            <v>999749.99999999988</v>
          </cell>
          <cell r="AH54">
            <v>999749.99999999988</v>
          </cell>
        </row>
        <row r="55">
          <cell r="C55" t="str">
            <v>301592757</v>
          </cell>
          <cell r="D55" t="str">
            <v>Tổ 1</v>
          </cell>
          <cell r="E55" t="str">
            <v>C041</v>
          </cell>
          <cell r="F55" t="str">
            <v>Thợ may</v>
          </cell>
          <cell r="G55" t="str">
            <v>19/11/2012</v>
          </cell>
          <cell r="H55">
            <v>1905000</v>
          </cell>
          <cell r="I55">
            <v>85.6</v>
          </cell>
          <cell r="J55">
            <v>783980.76923076913</v>
          </cell>
          <cell r="M55">
            <v>0</v>
          </cell>
          <cell r="N55">
            <v>0</v>
          </cell>
          <cell r="P55">
            <v>0</v>
          </cell>
          <cell r="R55">
            <v>0</v>
          </cell>
          <cell r="T55">
            <v>0</v>
          </cell>
          <cell r="V55">
            <v>0</v>
          </cell>
          <cell r="W55">
            <v>46538.461538461539</v>
          </cell>
          <cell r="X55">
            <v>84615.38461538461</v>
          </cell>
          <cell r="Y55">
            <v>63461.538461538461</v>
          </cell>
          <cell r="Z55">
            <v>21153.846153846152</v>
          </cell>
          <cell r="AA55">
            <v>999749.99999999988</v>
          </cell>
          <cell r="AH55">
            <v>999749.99999999988</v>
          </cell>
        </row>
        <row r="56">
          <cell r="C56" t="str">
            <v>300830710</v>
          </cell>
          <cell r="D56" t="str">
            <v>Tổ 1</v>
          </cell>
          <cell r="E56" t="str">
            <v>C042</v>
          </cell>
          <cell r="F56" t="str">
            <v>Thợ may</v>
          </cell>
          <cell r="G56" t="str">
            <v>19/11/2012</v>
          </cell>
          <cell r="H56">
            <v>1905000</v>
          </cell>
          <cell r="I56">
            <v>61.6</v>
          </cell>
          <cell r="J56">
            <v>564173.07692307688</v>
          </cell>
          <cell r="M56">
            <v>0</v>
          </cell>
          <cell r="N56">
            <v>0</v>
          </cell>
          <cell r="P56">
            <v>0</v>
          </cell>
          <cell r="R56">
            <v>0</v>
          </cell>
          <cell r="T56">
            <v>0</v>
          </cell>
          <cell r="V56">
            <v>0</v>
          </cell>
          <cell r="W56">
            <v>33846.153846153844</v>
          </cell>
          <cell r="X56">
            <v>61538.461538461539</v>
          </cell>
          <cell r="Y56">
            <v>46153.846153846156</v>
          </cell>
          <cell r="Z56">
            <v>15384.615384615385</v>
          </cell>
          <cell r="AA56">
            <v>721096.15384615376</v>
          </cell>
          <cell r="AH56">
            <v>721096.15384615376</v>
          </cell>
        </row>
        <row r="57">
          <cell r="C57" t="str">
            <v>024522801</v>
          </cell>
          <cell r="D57" t="str">
            <v>Tổ 1</v>
          </cell>
          <cell r="E57" t="str">
            <v>C043</v>
          </cell>
          <cell r="F57" t="str">
            <v>Thợ may</v>
          </cell>
          <cell r="G57" t="str">
            <v>19/11/2012</v>
          </cell>
          <cell r="H57">
            <v>1905000</v>
          </cell>
          <cell r="I57">
            <v>72</v>
          </cell>
          <cell r="J57">
            <v>659423.07692307688</v>
          </cell>
          <cell r="M57">
            <v>0</v>
          </cell>
          <cell r="N57">
            <v>0</v>
          </cell>
          <cell r="P57">
            <v>0</v>
          </cell>
          <cell r="R57">
            <v>0</v>
          </cell>
          <cell r="T57">
            <v>0</v>
          </cell>
          <cell r="V57">
            <v>0</v>
          </cell>
          <cell r="W57">
            <v>38076.923076923078</v>
          </cell>
          <cell r="X57">
            <v>69230.769230769234</v>
          </cell>
          <cell r="Y57">
            <v>51923.076923076922</v>
          </cell>
          <cell r="Z57">
            <v>17307.692307692309</v>
          </cell>
          <cell r="AA57">
            <v>835961.53846153838</v>
          </cell>
          <cell r="AH57">
            <v>835961.53846153838</v>
          </cell>
        </row>
        <row r="58">
          <cell r="C58" t="str">
            <v>300824586</v>
          </cell>
          <cell r="D58" t="str">
            <v>Tổ 1</v>
          </cell>
          <cell r="E58" t="str">
            <v>C044</v>
          </cell>
          <cell r="F58" t="str">
            <v>Thợ may</v>
          </cell>
          <cell r="G58" t="str">
            <v>19/11/2012</v>
          </cell>
          <cell r="H58">
            <v>1905000</v>
          </cell>
          <cell r="I58">
            <v>85.6</v>
          </cell>
          <cell r="J58">
            <v>783980.76923076913</v>
          </cell>
          <cell r="M58">
            <v>0</v>
          </cell>
          <cell r="N58">
            <v>0</v>
          </cell>
          <cell r="P58">
            <v>0</v>
          </cell>
          <cell r="R58">
            <v>0</v>
          </cell>
          <cell r="T58">
            <v>0</v>
          </cell>
          <cell r="V58">
            <v>0</v>
          </cell>
          <cell r="W58">
            <v>46538.461538461539</v>
          </cell>
          <cell r="X58">
            <v>84615.38461538461</v>
          </cell>
          <cell r="Y58">
            <v>63461.538461538461</v>
          </cell>
          <cell r="Z58">
            <v>21153.846153846152</v>
          </cell>
          <cell r="AA58">
            <v>999749.99999999988</v>
          </cell>
          <cell r="AH58">
            <v>999749.99999999988</v>
          </cell>
        </row>
        <row r="59">
          <cell r="C59" t="str">
            <v>301039670</v>
          </cell>
          <cell r="D59" t="str">
            <v>Tổ 1</v>
          </cell>
          <cell r="E59" t="str">
            <v>C045</v>
          </cell>
          <cell r="F59" t="str">
            <v>Thợ may</v>
          </cell>
          <cell r="G59" t="str">
            <v>19/11/2012</v>
          </cell>
          <cell r="H59">
            <v>1905000</v>
          </cell>
          <cell r="I59">
            <v>85.6</v>
          </cell>
          <cell r="J59">
            <v>783980.76923076913</v>
          </cell>
          <cell r="M59">
            <v>0</v>
          </cell>
          <cell r="N59">
            <v>0</v>
          </cell>
          <cell r="P59">
            <v>0</v>
          </cell>
          <cell r="R59">
            <v>0</v>
          </cell>
          <cell r="T59">
            <v>0</v>
          </cell>
          <cell r="V59">
            <v>0</v>
          </cell>
          <cell r="W59">
            <v>46538.461538461539</v>
          </cell>
          <cell r="X59">
            <v>84615.38461538461</v>
          </cell>
          <cell r="Y59">
            <v>63461.538461538461</v>
          </cell>
          <cell r="Z59">
            <v>21153.846153846152</v>
          </cell>
          <cell r="AA59">
            <v>999749.99999999988</v>
          </cell>
          <cell r="AH59">
            <v>999749.99999999988</v>
          </cell>
        </row>
        <row r="60">
          <cell r="C60" t="str">
            <v>301308225</v>
          </cell>
          <cell r="D60" t="str">
            <v>Tổ 1</v>
          </cell>
          <cell r="E60" t="str">
            <v>C046</v>
          </cell>
          <cell r="F60" t="str">
            <v>Thợ may</v>
          </cell>
          <cell r="G60" t="str">
            <v>19/11/2012</v>
          </cell>
          <cell r="H60">
            <v>1905000</v>
          </cell>
          <cell r="I60">
            <v>56</v>
          </cell>
          <cell r="J60">
            <v>512884.61538461538</v>
          </cell>
          <cell r="M60">
            <v>0</v>
          </cell>
          <cell r="N60">
            <v>0</v>
          </cell>
          <cell r="P60">
            <v>0</v>
          </cell>
          <cell r="R60">
            <v>0</v>
          </cell>
          <cell r="T60">
            <v>0</v>
          </cell>
          <cell r="V60">
            <v>0</v>
          </cell>
          <cell r="W60">
            <v>30884.615384615383</v>
          </cell>
          <cell r="X60">
            <v>56153.846153846156</v>
          </cell>
          <cell r="Y60">
            <v>42115.384615384617</v>
          </cell>
          <cell r="Z60">
            <v>14038.461538461539</v>
          </cell>
          <cell r="AA60">
            <v>656076.92307692301</v>
          </cell>
          <cell r="AH60">
            <v>656076.92307692301</v>
          </cell>
        </row>
        <row r="61">
          <cell r="C61" t="str">
            <v>023716705</v>
          </cell>
          <cell r="D61" t="str">
            <v>Tổ 1</v>
          </cell>
          <cell r="E61" t="str">
            <v>C047</v>
          </cell>
          <cell r="F61" t="str">
            <v>Thợ may</v>
          </cell>
          <cell r="G61" t="str">
            <v>19/11/2012</v>
          </cell>
          <cell r="H61">
            <v>1905000</v>
          </cell>
          <cell r="I61">
            <v>85.6</v>
          </cell>
          <cell r="J61">
            <v>783980.76923076913</v>
          </cell>
          <cell r="M61">
            <v>0</v>
          </cell>
          <cell r="N61">
            <v>0</v>
          </cell>
          <cell r="P61">
            <v>0</v>
          </cell>
          <cell r="R61">
            <v>0</v>
          </cell>
          <cell r="T61">
            <v>0</v>
          </cell>
          <cell r="V61">
            <v>0</v>
          </cell>
          <cell r="W61">
            <v>46538.461538461539</v>
          </cell>
          <cell r="X61">
            <v>84615.38461538461</v>
          </cell>
          <cell r="Y61">
            <v>63461.538461538461</v>
          </cell>
          <cell r="Z61">
            <v>21153.846153846152</v>
          </cell>
          <cell r="AA61">
            <v>999749.99999999988</v>
          </cell>
          <cell r="AH61">
            <v>999749.99999999988</v>
          </cell>
        </row>
        <row r="62">
          <cell r="C62" t="str">
            <v>301203011</v>
          </cell>
          <cell r="D62" t="str">
            <v>Tổ 1</v>
          </cell>
          <cell r="E62" t="str">
            <v>C152</v>
          </cell>
          <cell r="F62" t="str">
            <v>Thợ may</v>
          </cell>
          <cell r="G62" t="str">
            <v>26/11/2012</v>
          </cell>
          <cell r="H62">
            <v>1905000</v>
          </cell>
          <cell r="I62">
            <v>40</v>
          </cell>
          <cell r="J62">
            <v>366346.15384615381</v>
          </cell>
          <cell r="M62">
            <v>0</v>
          </cell>
          <cell r="N62">
            <v>0</v>
          </cell>
          <cell r="P62">
            <v>0</v>
          </cell>
          <cell r="R62">
            <v>0</v>
          </cell>
          <cell r="T62">
            <v>0</v>
          </cell>
          <cell r="V62">
            <v>0</v>
          </cell>
          <cell r="W62">
            <v>21153.846153846152</v>
          </cell>
          <cell r="X62">
            <v>38461.538461538461</v>
          </cell>
          <cell r="Y62">
            <v>28846.153846153848</v>
          </cell>
          <cell r="Z62">
            <v>9615.3846153846152</v>
          </cell>
          <cell r="AA62">
            <v>464423.07692307688</v>
          </cell>
          <cell r="AH62">
            <v>464423.07692307688</v>
          </cell>
        </row>
        <row r="63">
          <cell r="C63" t="str">
            <v>301236081</v>
          </cell>
          <cell r="D63" t="str">
            <v>Tổ 1</v>
          </cell>
          <cell r="E63" t="str">
            <v>C153</v>
          </cell>
          <cell r="F63" t="str">
            <v>Thợ may</v>
          </cell>
          <cell r="G63" t="str">
            <v>26/11/2012</v>
          </cell>
          <cell r="H63">
            <v>1905000</v>
          </cell>
          <cell r="I63">
            <v>32</v>
          </cell>
          <cell r="J63">
            <v>293076.92307692306</v>
          </cell>
          <cell r="M63">
            <v>0</v>
          </cell>
          <cell r="N63">
            <v>0</v>
          </cell>
          <cell r="P63">
            <v>0</v>
          </cell>
          <cell r="R63">
            <v>0</v>
          </cell>
          <cell r="T63">
            <v>0</v>
          </cell>
          <cell r="V63">
            <v>0</v>
          </cell>
          <cell r="W63">
            <v>16923.076923076922</v>
          </cell>
          <cell r="X63">
            <v>30769.23076923077</v>
          </cell>
          <cell r="Y63">
            <v>23076.923076923078</v>
          </cell>
          <cell r="Z63">
            <v>7692.3076923076924</v>
          </cell>
          <cell r="AA63">
            <v>371538.4615384615</v>
          </cell>
          <cell r="AH63">
            <v>371538.4615384615</v>
          </cell>
        </row>
        <row r="64">
          <cell r="C64" t="str">
            <v>300692227</v>
          </cell>
          <cell r="D64" t="str">
            <v>Tổ 1</v>
          </cell>
          <cell r="E64" t="str">
            <v>C155</v>
          </cell>
          <cell r="F64" t="str">
            <v>Thợ phụ</v>
          </cell>
          <cell r="G64" t="str">
            <v>27/11/2012</v>
          </cell>
          <cell r="H64">
            <v>1905000</v>
          </cell>
          <cell r="I64">
            <v>32</v>
          </cell>
          <cell r="J64">
            <v>293076.92307692306</v>
          </cell>
          <cell r="M64">
            <v>0</v>
          </cell>
          <cell r="N64">
            <v>0</v>
          </cell>
          <cell r="P64">
            <v>0</v>
          </cell>
          <cell r="R64">
            <v>0</v>
          </cell>
          <cell r="T64">
            <v>0</v>
          </cell>
          <cell r="V64">
            <v>0</v>
          </cell>
          <cell r="W64">
            <v>16923.076923076922</v>
          </cell>
          <cell r="X64">
            <v>30769.23076923077</v>
          </cell>
          <cell r="Y64">
            <v>23076.923076923078</v>
          </cell>
          <cell r="Z64">
            <v>7692.3076923076924</v>
          </cell>
          <cell r="AA64">
            <v>371538.4615384615</v>
          </cell>
          <cell r="AH64">
            <v>371538.4615384615</v>
          </cell>
        </row>
        <row r="65">
          <cell r="C65" t="str">
            <v>301068377</v>
          </cell>
          <cell r="D65" t="str">
            <v>Tổ 1</v>
          </cell>
          <cell r="E65" t="str">
            <v>C156</v>
          </cell>
          <cell r="F65" t="str">
            <v>Thợ phụ</v>
          </cell>
          <cell r="G65" t="str">
            <v>27/11/2012</v>
          </cell>
          <cell r="H65">
            <v>1905000</v>
          </cell>
          <cell r="I65">
            <v>32</v>
          </cell>
          <cell r="J65">
            <v>293076.92307692306</v>
          </cell>
          <cell r="M65">
            <v>0</v>
          </cell>
          <cell r="N65">
            <v>0</v>
          </cell>
          <cell r="P65">
            <v>0</v>
          </cell>
          <cell r="R65">
            <v>0</v>
          </cell>
          <cell r="T65">
            <v>0</v>
          </cell>
          <cell r="V65">
            <v>0</v>
          </cell>
          <cell r="W65">
            <v>16923.076923076922</v>
          </cell>
          <cell r="X65">
            <v>30769.23076923077</v>
          </cell>
          <cell r="Y65">
            <v>23076.923076923078</v>
          </cell>
          <cell r="Z65">
            <v>7692.3076923076924</v>
          </cell>
          <cell r="AA65">
            <v>371538.4615384615</v>
          </cell>
          <cell r="AH65">
            <v>371538.4615384615</v>
          </cell>
        </row>
        <row r="66">
          <cell r="C66" t="str">
            <v>300692359</v>
          </cell>
          <cell r="D66" t="str">
            <v>Tổ 1</v>
          </cell>
          <cell r="E66" t="str">
            <v>C157</v>
          </cell>
          <cell r="F66" t="str">
            <v>Thợ phụ</v>
          </cell>
          <cell r="G66" t="str">
            <v>27/11/2012</v>
          </cell>
          <cell r="H66">
            <v>1905000</v>
          </cell>
          <cell r="I66">
            <v>32</v>
          </cell>
          <cell r="J66">
            <v>293076.92307692306</v>
          </cell>
          <cell r="M66">
            <v>0</v>
          </cell>
          <cell r="N66">
            <v>0</v>
          </cell>
          <cell r="P66">
            <v>0</v>
          </cell>
          <cell r="R66">
            <v>0</v>
          </cell>
          <cell r="T66">
            <v>0</v>
          </cell>
          <cell r="V66">
            <v>0</v>
          </cell>
          <cell r="W66">
            <v>16923.076923076922</v>
          </cell>
          <cell r="X66">
            <v>30769.23076923077</v>
          </cell>
          <cell r="Y66">
            <v>23076.923076923078</v>
          </cell>
          <cell r="Z66">
            <v>7692.3076923076924</v>
          </cell>
          <cell r="AA66">
            <v>371538.4615384615</v>
          </cell>
          <cell r="AH66">
            <v>371538.4615384615</v>
          </cell>
        </row>
        <row r="67">
          <cell r="C67" t="str">
            <v>290946270</v>
          </cell>
          <cell r="D67" t="str">
            <v>Tổ 1</v>
          </cell>
          <cell r="E67" t="str">
            <v>C178</v>
          </cell>
          <cell r="F67" t="str">
            <v>Thợ may</v>
          </cell>
          <cell r="G67" t="str">
            <v>29/11/2012</v>
          </cell>
          <cell r="H67">
            <v>1905000</v>
          </cell>
          <cell r="I67">
            <v>16</v>
          </cell>
          <cell r="J67">
            <v>146538.46153846153</v>
          </cell>
          <cell r="M67">
            <v>0</v>
          </cell>
          <cell r="N67">
            <v>0</v>
          </cell>
          <cell r="P67">
            <v>0</v>
          </cell>
          <cell r="R67">
            <v>0</v>
          </cell>
          <cell r="T67">
            <v>0</v>
          </cell>
          <cell r="V67">
            <v>0</v>
          </cell>
          <cell r="W67">
            <v>8461.538461538461</v>
          </cell>
          <cell r="X67">
            <v>15384.615384615385</v>
          </cell>
          <cell r="Y67">
            <v>11538.461538461539</v>
          </cell>
          <cell r="Z67">
            <v>3846.1538461538462</v>
          </cell>
          <cell r="AA67">
            <v>185769.23076923075</v>
          </cell>
          <cell r="AH67">
            <v>185769.23076923075</v>
          </cell>
        </row>
        <row r="68">
          <cell r="C68" t="str">
            <v>361832850</v>
          </cell>
          <cell r="D68" t="str">
            <v>Tổ 1</v>
          </cell>
          <cell r="E68" t="str">
            <v>C035</v>
          </cell>
          <cell r="F68" t="str">
            <v>Thợ may</v>
          </cell>
          <cell r="G68" t="str">
            <v>19/11/2012</v>
          </cell>
          <cell r="H68">
            <v>1905000</v>
          </cell>
          <cell r="I68">
            <v>24</v>
          </cell>
          <cell r="J68">
            <v>219807.69230769231</v>
          </cell>
          <cell r="M68">
            <v>0</v>
          </cell>
          <cell r="N68">
            <v>0</v>
          </cell>
          <cell r="P68">
            <v>0</v>
          </cell>
          <cell r="R68">
            <v>0</v>
          </cell>
          <cell r="T68">
            <v>0</v>
          </cell>
          <cell r="V68">
            <v>0</v>
          </cell>
          <cell r="W68">
            <v>12692.307692307691</v>
          </cell>
          <cell r="X68">
            <v>23076.923076923078</v>
          </cell>
          <cell r="Y68">
            <v>17307.692307692309</v>
          </cell>
          <cell r="Z68">
            <v>5769.2307692307695</v>
          </cell>
          <cell r="AA68">
            <v>278653.84615384613</v>
          </cell>
          <cell r="AH68">
            <v>278653.84615384613</v>
          </cell>
        </row>
        <row r="69">
          <cell r="C69" t="str">
            <v>301168160</v>
          </cell>
          <cell r="D69" t="str">
            <v>Tổ 1</v>
          </cell>
          <cell r="E69" t="str">
            <v>C037</v>
          </cell>
          <cell r="F69" t="str">
            <v>Thợ may</v>
          </cell>
          <cell r="G69" t="str">
            <v>19/11/2012</v>
          </cell>
          <cell r="H69">
            <v>1905000</v>
          </cell>
          <cell r="I69">
            <v>32</v>
          </cell>
          <cell r="J69">
            <v>293076.92307692306</v>
          </cell>
          <cell r="M69">
            <v>0</v>
          </cell>
          <cell r="N69">
            <v>0</v>
          </cell>
          <cell r="P69">
            <v>0</v>
          </cell>
          <cell r="R69">
            <v>0</v>
          </cell>
          <cell r="T69">
            <v>0</v>
          </cell>
          <cell r="V69">
            <v>0</v>
          </cell>
          <cell r="W69">
            <v>16923.076923076922</v>
          </cell>
          <cell r="X69">
            <v>30769.23076923077</v>
          </cell>
          <cell r="Y69">
            <v>23076.923076923078</v>
          </cell>
          <cell r="Z69">
            <v>7692.3076923076924</v>
          </cell>
          <cell r="AA69">
            <v>371538.4615384615</v>
          </cell>
          <cell r="AH69">
            <v>371538.4615384615</v>
          </cell>
        </row>
        <row r="70">
          <cell r="C70" t="str">
            <v>301025464</v>
          </cell>
          <cell r="D70" t="str">
            <v>Tổ 2</v>
          </cell>
          <cell r="E70" t="str">
            <v>C005</v>
          </cell>
          <cell r="F70" t="str">
            <v>Tổ Trưởng</v>
          </cell>
          <cell r="G70" t="str">
            <v>15/11/2012</v>
          </cell>
          <cell r="H70">
            <v>2450000</v>
          </cell>
          <cell r="I70">
            <v>100.8</v>
          </cell>
          <cell r="J70">
            <v>1187307.6923076923</v>
          </cell>
          <cell r="M70">
            <v>0</v>
          </cell>
          <cell r="N70">
            <v>0</v>
          </cell>
          <cell r="P70">
            <v>0</v>
          </cell>
          <cell r="R70">
            <v>0</v>
          </cell>
          <cell r="T70">
            <v>0</v>
          </cell>
          <cell r="U70">
            <v>440000</v>
          </cell>
          <cell r="V70">
            <v>213230.76923076922</v>
          </cell>
          <cell r="W70">
            <v>53307.692307692305</v>
          </cell>
          <cell r="X70">
            <v>96923.076923076922</v>
          </cell>
          <cell r="Y70">
            <v>72692.307692307688</v>
          </cell>
          <cell r="Z70">
            <v>24230.76923076923</v>
          </cell>
          <cell r="AA70">
            <v>1647692.3076923077</v>
          </cell>
          <cell r="AH70">
            <v>1647692.3076923077</v>
          </cell>
        </row>
        <row r="71">
          <cell r="C71" t="str">
            <v>300990913</v>
          </cell>
          <cell r="D71" t="str">
            <v>Tổ 2</v>
          </cell>
          <cell r="E71" t="str">
            <v>C007</v>
          </cell>
          <cell r="F71" t="str">
            <v>Tổ Trưởng</v>
          </cell>
          <cell r="G71" t="str">
            <v>15/11/2012</v>
          </cell>
          <cell r="H71">
            <v>2450000</v>
          </cell>
          <cell r="I71">
            <v>112</v>
          </cell>
          <cell r="J71">
            <v>1319230.7692307692</v>
          </cell>
          <cell r="M71">
            <v>0</v>
          </cell>
          <cell r="N71">
            <v>0</v>
          </cell>
          <cell r="P71">
            <v>0</v>
          </cell>
          <cell r="R71">
            <v>0</v>
          </cell>
          <cell r="T71">
            <v>0</v>
          </cell>
          <cell r="U71">
            <v>440000</v>
          </cell>
          <cell r="V71">
            <v>236923.07692307691</v>
          </cell>
          <cell r="W71">
            <v>59230.769230769234</v>
          </cell>
          <cell r="X71">
            <v>107692.30769230769</v>
          </cell>
          <cell r="Y71">
            <v>80769.230769230766</v>
          </cell>
          <cell r="Z71">
            <v>26923.076923076922</v>
          </cell>
          <cell r="AA71">
            <v>1830769.230769231</v>
          </cell>
          <cell r="AH71">
            <v>1830769.230769231</v>
          </cell>
        </row>
        <row r="72">
          <cell r="C72" t="str">
            <v>301100645</v>
          </cell>
          <cell r="D72" t="str">
            <v>Tổ 2</v>
          </cell>
          <cell r="E72" t="str">
            <v>C048</v>
          </cell>
          <cell r="F72" t="str">
            <v>Thợ may</v>
          </cell>
          <cell r="G72" t="str">
            <v>19/11/2012</v>
          </cell>
          <cell r="H72">
            <v>1905000</v>
          </cell>
          <cell r="I72">
            <v>85.6</v>
          </cell>
          <cell r="J72">
            <v>783980.76923076913</v>
          </cell>
          <cell r="M72">
            <v>0</v>
          </cell>
          <cell r="N72">
            <v>0</v>
          </cell>
          <cell r="P72">
            <v>0</v>
          </cell>
          <cell r="R72">
            <v>0</v>
          </cell>
          <cell r="T72">
            <v>0</v>
          </cell>
          <cell r="V72">
            <v>0</v>
          </cell>
          <cell r="W72">
            <v>46538.461538461539</v>
          </cell>
          <cell r="X72">
            <v>84615.38461538461</v>
          </cell>
          <cell r="Y72">
            <v>63461.538461538461</v>
          </cell>
          <cell r="Z72">
            <v>21153.846153846152</v>
          </cell>
          <cell r="AA72">
            <v>999749.99999999988</v>
          </cell>
          <cell r="AH72">
            <v>999749.99999999988</v>
          </cell>
        </row>
        <row r="73">
          <cell r="C73" t="str">
            <v>023641094</v>
          </cell>
          <cell r="D73" t="str">
            <v>Tổ 2</v>
          </cell>
          <cell r="E73" t="str">
            <v>C049</v>
          </cell>
          <cell r="F73" t="str">
            <v>Thợ may</v>
          </cell>
          <cell r="G73" t="str">
            <v>19/11/2012</v>
          </cell>
          <cell r="H73">
            <v>1905000</v>
          </cell>
          <cell r="I73">
            <v>85.6</v>
          </cell>
          <cell r="J73">
            <v>783980.76923076913</v>
          </cell>
          <cell r="M73">
            <v>0</v>
          </cell>
          <cell r="N73">
            <v>0</v>
          </cell>
          <cell r="P73">
            <v>0</v>
          </cell>
          <cell r="R73">
            <v>0</v>
          </cell>
          <cell r="T73">
            <v>0</v>
          </cell>
          <cell r="V73">
            <v>0</v>
          </cell>
          <cell r="W73">
            <v>46538.461538461539</v>
          </cell>
          <cell r="X73">
            <v>84615.38461538461</v>
          </cell>
          <cell r="Y73">
            <v>63461.538461538461</v>
          </cell>
          <cell r="Z73">
            <v>21153.846153846152</v>
          </cell>
          <cell r="AA73">
            <v>999749.99999999988</v>
          </cell>
          <cell r="AH73">
            <v>999749.99999999988</v>
          </cell>
        </row>
        <row r="74">
          <cell r="C74" t="str">
            <v>300713116</v>
          </cell>
          <cell r="D74" t="str">
            <v>Tổ 2</v>
          </cell>
          <cell r="E74" t="str">
            <v>C050</v>
          </cell>
          <cell r="F74" t="str">
            <v>Thợ may</v>
          </cell>
          <cell r="G74" t="str">
            <v>19/11/2012</v>
          </cell>
          <cell r="H74">
            <v>1905000</v>
          </cell>
          <cell r="I74">
            <v>85.6</v>
          </cell>
          <cell r="J74">
            <v>783980.76923076913</v>
          </cell>
          <cell r="M74">
            <v>0</v>
          </cell>
          <cell r="N74">
            <v>0</v>
          </cell>
          <cell r="P74">
            <v>0</v>
          </cell>
          <cell r="R74">
            <v>0</v>
          </cell>
          <cell r="T74">
            <v>0</v>
          </cell>
          <cell r="V74">
            <v>0</v>
          </cell>
          <cell r="W74">
            <v>46538.461538461539</v>
          </cell>
          <cell r="X74">
            <v>84615.38461538461</v>
          </cell>
          <cell r="Y74">
            <v>63461.538461538461</v>
          </cell>
          <cell r="Z74">
            <v>21153.846153846152</v>
          </cell>
          <cell r="AA74">
            <v>999749.99999999988</v>
          </cell>
          <cell r="AH74">
            <v>999749.99999999988</v>
          </cell>
        </row>
        <row r="75">
          <cell r="C75" t="str">
            <v>301432718</v>
          </cell>
          <cell r="D75" t="str">
            <v>Tổ 2</v>
          </cell>
          <cell r="E75" t="str">
            <v>C051</v>
          </cell>
          <cell r="F75" t="str">
            <v>Thợ may</v>
          </cell>
          <cell r="G75" t="str">
            <v>19/11/2012</v>
          </cell>
          <cell r="H75">
            <v>1905000</v>
          </cell>
          <cell r="I75">
            <v>85.6</v>
          </cell>
          <cell r="J75">
            <v>783980.76923076913</v>
          </cell>
          <cell r="M75">
            <v>0</v>
          </cell>
          <cell r="N75">
            <v>0</v>
          </cell>
          <cell r="P75">
            <v>0</v>
          </cell>
          <cell r="R75">
            <v>0</v>
          </cell>
          <cell r="T75">
            <v>0</v>
          </cell>
          <cell r="V75">
            <v>0</v>
          </cell>
          <cell r="W75">
            <v>46538.461538461539</v>
          </cell>
          <cell r="X75">
            <v>84615.38461538461</v>
          </cell>
          <cell r="Y75">
            <v>63461.538461538461</v>
          </cell>
          <cell r="Z75">
            <v>21153.846153846152</v>
          </cell>
          <cell r="AA75">
            <v>999749.99999999988</v>
          </cell>
          <cell r="AH75">
            <v>999749.99999999988</v>
          </cell>
        </row>
        <row r="76">
          <cell r="C76" t="str">
            <v>301163373</v>
          </cell>
          <cell r="D76" t="str">
            <v>Tổ 2</v>
          </cell>
          <cell r="E76" t="str">
            <v>C052</v>
          </cell>
          <cell r="F76" t="str">
            <v>Thợ may</v>
          </cell>
          <cell r="G76" t="str">
            <v>19/11/2012</v>
          </cell>
          <cell r="H76">
            <v>1905000</v>
          </cell>
          <cell r="I76">
            <v>80</v>
          </cell>
          <cell r="J76">
            <v>732692.30769230763</v>
          </cell>
          <cell r="M76">
            <v>0</v>
          </cell>
          <cell r="N76">
            <v>0</v>
          </cell>
          <cell r="P76">
            <v>0</v>
          </cell>
          <cell r="R76">
            <v>0</v>
          </cell>
          <cell r="T76">
            <v>0</v>
          </cell>
          <cell r="V76">
            <v>0</v>
          </cell>
          <cell r="W76">
            <v>42307.692307692305</v>
          </cell>
          <cell r="X76">
            <v>76923.076923076922</v>
          </cell>
          <cell r="Y76">
            <v>57692.307692307695</v>
          </cell>
          <cell r="Z76">
            <v>19230.76923076923</v>
          </cell>
          <cell r="AA76">
            <v>928846.15384615376</v>
          </cell>
          <cell r="AH76">
            <v>928846.15384615376</v>
          </cell>
        </row>
        <row r="77">
          <cell r="C77" t="str">
            <v>301235168</v>
          </cell>
          <cell r="D77" t="str">
            <v>Tổ 2</v>
          </cell>
          <cell r="E77" t="str">
            <v>C053</v>
          </cell>
          <cell r="F77" t="str">
            <v>Thợ may</v>
          </cell>
          <cell r="G77" t="str">
            <v>19/11/2012</v>
          </cell>
          <cell r="H77">
            <v>1905000</v>
          </cell>
          <cell r="I77">
            <v>85.6</v>
          </cell>
          <cell r="J77">
            <v>783980.76923076913</v>
          </cell>
          <cell r="M77">
            <v>0</v>
          </cell>
          <cell r="N77">
            <v>0</v>
          </cell>
          <cell r="P77">
            <v>0</v>
          </cell>
          <cell r="R77">
            <v>0</v>
          </cell>
          <cell r="T77">
            <v>0</v>
          </cell>
          <cell r="V77">
            <v>0</v>
          </cell>
          <cell r="W77">
            <v>46538.461538461539</v>
          </cell>
          <cell r="X77">
            <v>84615.38461538461</v>
          </cell>
          <cell r="Y77">
            <v>63461.538461538461</v>
          </cell>
          <cell r="Z77">
            <v>21153.846153846152</v>
          </cell>
          <cell r="AA77">
            <v>999749.99999999988</v>
          </cell>
          <cell r="AH77">
            <v>999749.99999999988</v>
          </cell>
        </row>
        <row r="78">
          <cell r="C78" t="str">
            <v>300734964</v>
          </cell>
          <cell r="D78" t="str">
            <v>Tổ 2</v>
          </cell>
          <cell r="E78" t="str">
            <v>C054</v>
          </cell>
          <cell r="F78" t="str">
            <v>Thợ may</v>
          </cell>
          <cell r="G78" t="str">
            <v>19/11/2012</v>
          </cell>
          <cell r="H78">
            <v>1905000</v>
          </cell>
          <cell r="I78">
            <v>77.599999999999994</v>
          </cell>
          <cell r="J78">
            <v>710711.53846153838</v>
          </cell>
          <cell r="M78">
            <v>0</v>
          </cell>
          <cell r="N78">
            <v>0</v>
          </cell>
          <cell r="P78">
            <v>0</v>
          </cell>
          <cell r="R78">
            <v>0</v>
          </cell>
          <cell r="T78">
            <v>0</v>
          </cell>
          <cell r="V78">
            <v>0</v>
          </cell>
          <cell r="W78">
            <v>42307.692307692305</v>
          </cell>
          <cell r="X78">
            <v>76923.076923076922</v>
          </cell>
          <cell r="Y78">
            <v>57692.307692307695</v>
          </cell>
          <cell r="Z78">
            <v>19230.76923076923</v>
          </cell>
          <cell r="AA78">
            <v>906865.38461538451</v>
          </cell>
          <cell r="AH78">
            <v>906865.38461538451</v>
          </cell>
        </row>
        <row r="79">
          <cell r="C79" t="str">
            <v>300860866</v>
          </cell>
          <cell r="D79" t="str">
            <v>Tổ 2</v>
          </cell>
          <cell r="E79" t="str">
            <v>C055</v>
          </cell>
          <cell r="F79" t="str">
            <v>Thợ may</v>
          </cell>
          <cell r="G79" t="str">
            <v>19/11/2012</v>
          </cell>
          <cell r="H79">
            <v>1905000</v>
          </cell>
          <cell r="I79">
            <v>85.6</v>
          </cell>
          <cell r="J79">
            <v>783980.76923076913</v>
          </cell>
          <cell r="M79">
            <v>0</v>
          </cell>
          <cell r="N79">
            <v>0</v>
          </cell>
          <cell r="P79">
            <v>0</v>
          </cell>
          <cell r="R79">
            <v>0</v>
          </cell>
          <cell r="T79">
            <v>0</v>
          </cell>
          <cell r="V79">
            <v>0</v>
          </cell>
          <cell r="W79">
            <v>46538.461538461539</v>
          </cell>
          <cell r="X79">
            <v>84615.38461538461</v>
          </cell>
          <cell r="Y79">
            <v>63461.538461538461</v>
          </cell>
          <cell r="Z79">
            <v>21153.846153846152</v>
          </cell>
          <cell r="AA79">
            <v>999749.99999999988</v>
          </cell>
          <cell r="AH79">
            <v>999749.99999999988</v>
          </cell>
        </row>
        <row r="80">
          <cell r="C80" t="str">
            <v>301096953</v>
          </cell>
          <cell r="D80" t="str">
            <v>Tổ 2</v>
          </cell>
          <cell r="E80" t="str">
            <v>C056</v>
          </cell>
          <cell r="F80" t="str">
            <v>Thợ may</v>
          </cell>
          <cell r="G80" t="str">
            <v>19/11/2012</v>
          </cell>
          <cell r="H80">
            <v>1905000</v>
          </cell>
          <cell r="I80">
            <v>85.6</v>
          </cell>
          <cell r="J80">
            <v>783980.76923076913</v>
          </cell>
          <cell r="M80">
            <v>0</v>
          </cell>
          <cell r="N80">
            <v>0</v>
          </cell>
          <cell r="P80">
            <v>0</v>
          </cell>
          <cell r="R80">
            <v>0</v>
          </cell>
          <cell r="T80">
            <v>0</v>
          </cell>
          <cell r="V80">
            <v>0</v>
          </cell>
          <cell r="W80">
            <v>46538.461538461539</v>
          </cell>
          <cell r="X80">
            <v>84615.38461538461</v>
          </cell>
          <cell r="Y80">
            <v>63461.538461538461</v>
          </cell>
          <cell r="Z80">
            <v>21153.846153846152</v>
          </cell>
          <cell r="AA80">
            <v>999749.99999999988</v>
          </cell>
          <cell r="AH80">
            <v>999749.99999999988</v>
          </cell>
        </row>
        <row r="81">
          <cell r="C81" t="str">
            <v>300654862</v>
          </cell>
          <cell r="D81" t="str">
            <v>Tổ 2</v>
          </cell>
          <cell r="E81" t="str">
            <v>C057</v>
          </cell>
          <cell r="F81" t="str">
            <v>Thợ may</v>
          </cell>
          <cell r="G81" t="str">
            <v>19/11/2012</v>
          </cell>
          <cell r="H81">
            <v>1905000</v>
          </cell>
          <cell r="I81">
            <v>61.6</v>
          </cell>
          <cell r="J81">
            <v>564173.07692307688</v>
          </cell>
          <cell r="M81">
            <v>0</v>
          </cell>
          <cell r="N81">
            <v>0</v>
          </cell>
          <cell r="P81">
            <v>0</v>
          </cell>
          <cell r="R81">
            <v>0</v>
          </cell>
          <cell r="T81">
            <v>0</v>
          </cell>
          <cell r="V81">
            <v>0</v>
          </cell>
          <cell r="W81">
            <v>33846.153846153844</v>
          </cell>
          <cell r="X81">
            <v>61538.461538461539</v>
          </cell>
          <cell r="Y81">
            <v>46153.846153846156</v>
          </cell>
          <cell r="Z81">
            <v>15384.615384615385</v>
          </cell>
          <cell r="AA81">
            <v>721096.15384615376</v>
          </cell>
          <cell r="AH81">
            <v>721096.15384615376</v>
          </cell>
        </row>
        <row r="82">
          <cell r="C82" t="str">
            <v>300997140</v>
          </cell>
          <cell r="D82" t="str">
            <v>Tổ 2</v>
          </cell>
          <cell r="E82" t="str">
            <v>C058</v>
          </cell>
          <cell r="F82" t="str">
            <v>Thợ may</v>
          </cell>
          <cell r="G82" t="str">
            <v>19/11/2012</v>
          </cell>
          <cell r="H82">
            <v>1905000</v>
          </cell>
          <cell r="I82">
            <v>85.6</v>
          </cell>
          <cell r="J82">
            <v>783980.76923076913</v>
          </cell>
          <cell r="M82">
            <v>0</v>
          </cell>
          <cell r="N82">
            <v>0</v>
          </cell>
          <cell r="P82">
            <v>0</v>
          </cell>
          <cell r="R82">
            <v>0</v>
          </cell>
          <cell r="T82">
            <v>0</v>
          </cell>
          <cell r="V82">
            <v>0</v>
          </cell>
          <cell r="W82">
            <v>46538.461538461539</v>
          </cell>
          <cell r="X82">
            <v>84615.38461538461</v>
          </cell>
          <cell r="Y82">
            <v>63461.538461538461</v>
          </cell>
          <cell r="Z82">
            <v>21153.846153846152</v>
          </cell>
          <cell r="AA82">
            <v>999749.99999999988</v>
          </cell>
          <cell r="AH82">
            <v>999749.99999999988</v>
          </cell>
        </row>
        <row r="83">
          <cell r="C83" t="str">
            <v>301431310</v>
          </cell>
          <cell r="D83" t="str">
            <v>Tổ 2</v>
          </cell>
          <cell r="E83" t="str">
            <v>C059</v>
          </cell>
          <cell r="F83" t="str">
            <v>Thợ may</v>
          </cell>
          <cell r="G83" t="str">
            <v>19/11/2012</v>
          </cell>
          <cell r="H83">
            <v>1905000</v>
          </cell>
          <cell r="I83">
            <v>85.6</v>
          </cell>
          <cell r="J83">
            <v>783980.76923076913</v>
          </cell>
          <cell r="M83">
            <v>0</v>
          </cell>
          <cell r="N83">
            <v>0</v>
          </cell>
          <cell r="P83">
            <v>0</v>
          </cell>
          <cell r="R83">
            <v>0</v>
          </cell>
          <cell r="T83">
            <v>0</v>
          </cell>
          <cell r="V83">
            <v>0</v>
          </cell>
          <cell r="W83">
            <v>46538.461538461539</v>
          </cell>
          <cell r="X83">
            <v>84615.38461538461</v>
          </cell>
          <cell r="Y83">
            <v>63461.538461538461</v>
          </cell>
          <cell r="Z83">
            <v>21153.846153846152</v>
          </cell>
          <cell r="AA83">
            <v>999749.99999999988</v>
          </cell>
          <cell r="AH83">
            <v>999749.99999999988</v>
          </cell>
        </row>
        <row r="84">
          <cell r="C84" t="str">
            <v>301087532</v>
          </cell>
          <cell r="D84" t="str">
            <v>Tổ 2</v>
          </cell>
          <cell r="E84" t="str">
            <v>C061</v>
          </cell>
          <cell r="F84" t="str">
            <v>Thợ may</v>
          </cell>
          <cell r="G84" t="str">
            <v>19/11/2012</v>
          </cell>
          <cell r="H84">
            <v>1905000</v>
          </cell>
          <cell r="I84">
            <v>85.6</v>
          </cell>
          <cell r="J84">
            <v>783980.76923076913</v>
          </cell>
          <cell r="M84">
            <v>0</v>
          </cell>
          <cell r="N84">
            <v>0</v>
          </cell>
          <cell r="P84">
            <v>0</v>
          </cell>
          <cell r="R84">
            <v>0</v>
          </cell>
          <cell r="T84">
            <v>0</v>
          </cell>
          <cell r="V84">
            <v>0</v>
          </cell>
          <cell r="W84">
            <v>46538.461538461539</v>
          </cell>
          <cell r="X84">
            <v>84615.38461538461</v>
          </cell>
          <cell r="Y84">
            <v>63461.538461538461</v>
          </cell>
          <cell r="Z84">
            <v>21153.846153846152</v>
          </cell>
          <cell r="AA84">
            <v>999749.99999999988</v>
          </cell>
          <cell r="AH84">
            <v>999749.99999999988</v>
          </cell>
        </row>
        <row r="85">
          <cell r="C85" t="str">
            <v>300889156</v>
          </cell>
          <cell r="D85" t="str">
            <v>Tổ 2</v>
          </cell>
          <cell r="E85" t="str">
            <v>C062</v>
          </cell>
          <cell r="F85" t="str">
            <v>Thợ may</v>
          </cell>
          <cell r="G85" t="str">
            <v>19/11/2012</v>
          </cell>
          <cell r="H85">
            <v>1905000</v>
          </cell>
          <cell r="I85">
            <v>77.599999999999994</v>
          </cell>
          <cell r="J85">
            <v>710711.53846153838</v>
          </cell>
          <cell r="M85">
            <v>0</v>
          </cell>
          <cell r="N85">
            <v>0</v>
          </cell>
          <cell r="P85">
            <v>0</v>
          </cell>
          <cell r="R85">
            <v>0</v>
          </cell>
          <cell r="T85">
            <v>0</v>
          </cell>
          <cell r="V85">
            <v>0</v>
          </cell>
          <cell r="W85">
            <v>42307.692307692305</v>
          </cell>
          <cell r="X85">
            <v>76923.076923076922</v>
          </cell>
          <cell r="Y85">
            <v>57692.307692307695</v>
          </cell>
          <cell r="Z85">
            <v>19230.76923076923</v>
          </cell>
          <cell r="AA85">
            <v>906865.38461538451</v>
          </cell>
          <cell r="AH85">
            <v>906865.38461538451</v>
          </cell>
        </row>
        <row r="86">
          <cell r="C86" t="str">
            <v>301379622</v>
          </cell>
          <cell r="D86" t="str">
            <v>Tổ 2</v>
          </cell>
          <cell r="E86" t="str">
            <v>C063</v>
          </cell>
          <cell r="F86" t="str">
            <v>Thợ may</v>
          </cell>
          <cell r="G86" t="str">
            <v>19/11/2012</v>
          </cell>
          <cell r="H86">
            <v>1905000</v>
          </cell>
          <cell r="I86">
            <v>85.6</v>
          </cell>
          <cell r="J86">
            <v>783980.76923076913</v>
          </cell>
          <cell r="M86">
            <v>0</v>
          </cell>
          <cell r="N86">
            <v>0</v>
          </cell>
          <cell r="P86">
            <v>0</v>
          </cell>
          <cell r="R86">
            <v>0</v>
          </cell>
          <cell r="T86">
            <v>0</v>
          </cell>
          <cell r="V86">
            <v>0</v>
          </cell>
          <cell r="W86">
            <v>46538.461538461539</v>
          </cell>
          <cell r="X86">
            <v>84615.38461538461</v>
          </cell>
          <cell r="Y86">
            <v>63461.538461538461</v>
          </cell>
          <cell r="Z86">
            <v>21153.846153846152</v>
          </cell>
          <cell r="AA86">
            <v>999749.99999999988</v>
          </cell>
          <cell r="AH86">
            <v>999749.99999999988</v>
          </cell>
        </row>
        <row r="87">
          <cell r="C87" t="str">
            <v>290928792</v>
          </cell>
          <cell r="D87" t="str">
            <v>Tổ 2</v>
          </cell>
          <cell r="E87" t="str">
            <v>C064</v>
          </cell>
          <cell r="F87" t="str">
            <v>Thợ may</v>
          </cell>
          <cell r="G87" t="str">
            <v>19/11/2012</v>
          </cell>
          <cell r="H87">
            <v>1905000</v>
          </cell>
          <cell r="I87">
            <v>85.6</v>
          </cell>
          <cell r="J87">
            <v>783980.76923076913</v>
          </cell>
          <cell r="M87">
            <v>0</v>
          </cell>
          <cell r="N87">
            <v>0</v>
          </cell>
          <cell r="P87">
            <v>0</v>
          </cell>
          <cell r="R87">
            <v>0</v>
          </cell>
          <cell r="T87">
            <v>0</v>
          </cell>
          <cell r="V87">
            <v>0</v>
          </cell>
          <cell r="W87">
            <v>46538.461538461539</v>
          </cell>
          <cell r="X87">
            <v>84615.38461538461</v>
          </cell>
          <cell r="Y87">
            <v>63461.538461538461</v>
          </cell>
          <cell r="Z87">
            <v>21153.846153846152</v>
          </cell>
          <cell r="AA87">
            <v>999749.99999999988</v>
          </cell>
          <cell r="AH87">
            <v>999749.99999999988</v>
          </cell>
        </row>
        <row r="88">
          <cell r="C88" t="str">
            <v>023223381</v>
          </cell>
          <cell r="D88" t="str">
            <v>Tổ 2</v>
          </cell>
          <cell r="E88" t="str">
            <v>C065</v>
          </cell>
          <cell r="F88" t="str">
            <v>Thợ may</v>
          </cell>
          <cell r="G88" t="str">
            <v>19/11/2012</v>
          </cell>
          <cell r="H88">
            <v>1905000</v>
          </cell>
          <cell r="I88">
            <v>85.6</v>
          </cell>
          <cell r="J88">
            <v>783980.76923076913</v>
          </cell>
          <cell r="M88">
            <v>0</v>
          </cell>
          <cell r="N88">
            <v>0</v>
          </cell>
          <cell r="P88">
            <v>0</v>
          </cell>
          <cell r="R88">
            <v>0</v>
          </cell>
          <cell r="T88">
            <v>0</v>
          </cell>
          <cell r="V88">
            <v>0</v>
          </cell>
          <cell r="W88">
            <v>46538.461538461539</v>
          </cell>
          <cell r="X88">
            <v>84615.38461538461</v>
          </cell>
          <cell r="Y88">
            <v>63461.538461538461</v>
          </cell>
          <cell r="Z88">
            <v>21153.846153846152</v>
          </cell>
          <cell r="AA88">
            <v>999749.99999999988</v>
          </cell>
          <cell r="AH88">
            <v>999749.99999999988</v>
          </cell>
        </row>
        <row r="89">
          <cell r="C89" t="str">
            <v>301403718</v>
          </cell>
          <cell r="D89" t="str">
            <v>Tổ 2</v>
          </cell>
          <cell r="E89" t="str">
            <v>C066</v>
          </cell>
          <cell r="F89" t="str">
            <v>Thợ may</v>
          </cell>
          <cell r="G89" t="str">
            <v>19/11/2012</v>
          </cell>
          <cell r="H89">
            <v>1905000</v>
          </cell>
          <cell r="I89">
            <v>85.6</v>
          </cell>
          <cell r="J89">
            <v>783980.76923076913</v>
          </cell>
          <cell r="M89">
            <v>0</v>
          </cell>
          <cell r="N89">
            <v>0</v>
          </cell>
          <cell r="P89">
            <v>0</v>
          </cell>
          <cell r="R89">
            <v>0</v>
          </cell>
          <cell r="T89">
            <v>0</v>
          </cell>
          <cell r="V89">
            <v>0</v>
          </cell>
          <cell r="W89">
            <v>46538.461538461539</v>
          </cell>
          <cell r="X89">
            <v>84615.38461538461</v>
          </cell>
          <cell r="Y89">
            <v>63461.538461538461</v>
          </cell>
          <cell r="Z89">
            <v>21153.846153846152</v>
          </cell>
          <cell r="AA89">
            <v>999749.99999999988</v>
          </cell>
          <cell r="AH89">
            <v>999749.99999999988</v>
          </cell>
        </row>
        <row r="90">
          <cell r="C90" t="str">
            <v>301347150</v>
          </cell>
          <cell r="D90" t="str">
            <v>Tổ 2</v>
          </cell>
          <cell r="E90" t="str">
            <v>C067</v>
          </cell>
          <cell r="F90" t="str">
            <v>Thợ may</v>
          </cell>
          <cell r="G90" t="str">
            <v>19/11/2012</v>
          </cell>
          <cell r="H90">
            <v>1905000</v>
          </cell>
          <cell r="I90">
            <v>85.6</v>
          </cell>
          <cell r="J90">
            <v>783980.76923076913</v>
          </cell>
          <cell r="M90">
            <v>0</v>
          </cell>
          <cell r="N90">
            <v>0</v>
          </cell>
          <cell r="P90">
            <v>0</v>
          </cell>
          <cell r="R90">
            <v>0</v>
          </cell>
          <cell r="T90">
            <v>0</v>
          </cell>
          <cell r="V90">
            <v>0</v>
          </cell>
          <cell r="W90">
            <v>46538.461538461539</v>
          </cell>
          <cell r="X90">
            <v>84615.38461538461</v>
          </cell>
          <cell r="Y90">
            <v>63461.538461538461</v>
          </cell>
          <cell r="Z90">
            <v>21153.846153846152</v>
          </cell>
          <cell r="AA90">
            <v>999749.99999999988</v>
          </cell>
          <cell r="AH90">
            <v>999749.99999999988</v>
          </cell>
        </row>
        <row r="91">
          <cell r="C91" t="str">
            <v>351499534</v>
          </cell>
          <cell r="D91" t="str">
            <v>Tổ 2</v>
          </cell>
          <cell r="E91" t="str">
            <v>C068</v>
          </cell>
          <cell r="F91" t="str">
            <v>Thợ may</v>
          </cell>
          <cell r="G91" t="str">
            <v>19/11/2012</v>
          </cell>
          <cell r="H91">
            <v>1905000</v>
          </cell>
          <cell r="I91">
            <v>85.6</v>
          </cell>
          <cell r="J91">
            <v>783980.76923076913</v>
          </cell>
          <cell r="M91">
            <v>0</v>
          </cell>
          <cell r="N91">
            <v>0</v>
          </cell>
          <cell r="P91">
            <v>0</v>
          </cell>
          <cell r="R91">
            <v>0</v>
          </cell>
          <cell r="T91">
            <v>0</v>
          </cell>
          <cell r="V91">
            <v>0</v>
          </cell>
          <cell r="W91">
            <v>46538.461538461539</v>
          </cell>
          <cell r="X91">
            <v>84615.38461538461</v>
          </cell>
          <cell r="Y91">
            <v>63461.538461538461</v>
          </cell>
          <cell r="Z91">
            <v>21153.846153846152</v>
          </cell>
          <cell r="AA91">
            <v>999749.99999999988</v>
          </cell>
          <cell r="AH91">
            <v>999749.99999999988</v>
          </cell>
        </row>
        <row r="92">
          <cell r="C92" t="str">
            <v>300927142</v>
          </cell>
          <cell r="D92" t="str">
            <v>Tổ 2</v>
          </cell>
          <cell r="E92" t="str">
            <v>C069</v>
          </cell>
          <cell r="F92" t="str">
            <v>Thợ may</v>
          </cell>
          <cell r="G92" t="str">
            <v>19/11/2012</v>
          </cell>
          <cell r="H92">
            <v>1905000</v>
          </cell>
          <cell r="I92">
            <v>85.6</v>
          </cell>
          <cell r="J92">
            <v>783980.76923076913</v>
          </cell>
          <cell r="M92">
            <v>0</v>
          </cell>
          <cell r="N92">
            <v>0</v>
          </cell>
          <cell r="P92">
            <v>0</v>
          </cell>
          <cell r="R92">
            <v>0</v>
          </cell>
          <cell r="T92">
            <v>0</v>
          </cell>
          <cell r="V92">
            <v>0</v>
          </cell>
          <cell r="W92">
            <v>46538.461538461539</v>
          </cell>
          <cell r="X92">
            <v>84615.38461538461</v>
          </cell>
          <cell r="Y92">
            <v>63461.538461538461</v>
          </cell>
          <cell r="Z92">
            <v>21153.846153846152</v>
          </cell>
          <cell r="AA92">
            <v>999749.99999999988</v>
          </cell>
          <cell r="AH92">
            <v>999749.99999999988</v>
          </cell>
        </row>
        <row r="93">
          <cell r="C93" t="str">
            <v>300703042</v>
          </cell>
          <cell r="D93" t="str">
            <v>Tổ 2</v>
          </cell>
          <cell r="E93" t="str">
            <v>C070</v>
          </cell>
          <cell r="F93" t="str">
            <v>Thợ may</v>
          </cell>
          <cell r="G93" t="str">
            <v>19/11/2012</v>
          </cell>
          <cell r="H93">
            <v>1905000</v>
          </cell>
          <cell r="I93">
            <v>85.6</v>
          </cell>
          <cell r="J93">
            <v>783980.76923076913</v>
          </cell>
          <cell r="M93">
            <v>0</v>
          </cell>
          <cell r="N93">
            <v>0</v>
          </cell>
          <cell r="P93">
            <v>0</v>
          </cell>
          <cell r="R93">
            <v>0</v>
          </cell>
          <cell r="T93">
            <v>0</v>
          </cell>
          <cell r="V93">
            <v>0</v>
          </cell>
          <cell r="W93">
            <v>46538.461538461539</v>
          </cell>
          <cell r="X93">
            <v>84615.38461538461</v>
          </cell>
          <cell r="Y93">
            <v>63461.538461538461</v>
          </cell>
          <cell r="Z93">
            <v>21153.846153846152</v>
          </cell>
          <cell r="AA93">
            <v>999749.99999999988</v>
          </cell>
          <cell r="AH93">
            <v>999749.99999999988</v>
          </cell>
        </row>
        <row r="94">
          <cell r="C94" t="str">
            <v>300904441</v>
          </cell>
          <cell r="D94" t="str">
            <v>Tổ 2</v>
          </cell>
          <cell r="E94" t="str">
            <v>C071</v>
          </cell>
          <cell r="F94" t="str">
            <v>Thợ may</v>
          </cell>
          <cell r="G94" t="str">
            <v>19/11/2012</v>
          </cell>
          <cell r="H94">
            <v>1905000</v>
          </cell>
          <cell r="I94">
            <v>53.6</v>
          </cell>
          <cell r="J94">
            <v>490903.84615384613</v>
          </cell>
          <cell r="M94">
            <v>24</v>
          </cell>
          <cell r="N94">
            <v>219807.69230769231</v>
          </cell>
          <cell r="P94">
            <v>0</v>
          </cell>
          <cell r="R94">
            <v>0</v>
          </cell>
          <cell r="T94">
            <v>0</v>
          </cell>
          <cell r="V94">
            <v>0</v>
          </cell>
          <cell r="W94">
            <v>42307.692307692305</v>
          </cell>
          <cell r="X94">
            <v>76923.076923076922</v>
          </cell>
          <cell r="Y94">
            <v>57692.307692307695</v>
          </cell>
          <cell r="Z94">
            <v>19230.76923076923</v>
          </cell>
          <cell r="AA94">
            <v>906865.38461538462</v>
          </cell>
          <cell r="AH94">
            <v>906865.38461538462</v>
          </cell>
        </row>
        <row r="95">
          <cell r="C95" t="str">
            <v>301099068</v>
          </cell>
          <cell r="D95" t="str">
            <v>Tổ 2</v>
          </cell>
          <cell r="E95" t="str">
            <v>C072</v>
          </cell>
          <cell r="F95" t="str">
            <v>Thợ may</v>
          </cell>
          <cell r="G95" t="str">
            <v>19/11/2012</v>
          </cell>
          <cell r="H95">
            <v>1905000</v>
          </cell>
          <cell r="I95">
            <v>77.599999999999994</v>
          </cell>
          <cell r="J95">
            <v>710711.53846153838</v>
          </cell>
          <cell r="M95">
            <v>0</v>
          </cell>
          <cell r="N95">
            <v>0</v>
          </cell>
          <cell r="P95">
            <v>0</v>
          </cell>
          <cell r="R95">
            <v>0</v>
          </cell>
          <cell r="T95">
            <v>0</v>
          </cell>
          <cell r="V95">
            <v>0</v>
          </cell>
          <cell r="W95">
            <v>42307.692307692305</v>
          </cell>
          <cell r="X95">
            <v>76923.076923076922</v>
          </cell>
          <cell r="Y95">
            <v>57692.307692307695</v>
          </cell>
          <cell r="Z95">
            <v>19230.76923076923</v>
          </cell>
          <cell r="AA95">
            <v>906865.38461538451</v>
          </cell>
          <cell r="AH95">
            <v>906865.38461538451</v>
          </cell>
        </row>
        <row r="96">
          <cell r="C96" t="str">
            <v>301235700</v>
          </cell>
          <cell r="D96" t="str">
            <v>Tổ 2</v>
          </cell>
          <cell r="E96" t="str">
            <v>C073</v>
          </cell>
          <cell r="F96" t="str">
            <v>Thợ may</v>
          </cell>
          <cell r="G96" t="str">
            <v>19/11/2012</v>
          </cell>
          <cell r="H96">
            <v>1905000</v>
          </cell>
          <cell r="I96">
            <v>77.599999999999994</v>
          </cell>
          <cell r="J96">
            <v>710711.53846153838</v>
          </cell>
          <cell r="M96">
            <v>0</v>
          </cell>
          <cell r="N96">
            <v>0</v>
          </cell>
          <cell r="P96">
            <v>0</v>
          </cell>
          <cell r="R96">
            <v>0</v>
          </cell>
          <cell r="T96">
            <v>0</v>
          </cell>
          <cell r="V96">
            <v>0</v>
          </cell>
          <cell r="W96">
            <v>42307.692307692305</v>
          </cell>
          <cell r="X96">
            <v>76923.076923076922</v>
          </cell>
          <cell r="Y96">
            <v>57692.307692307695</v>
          </cell>
          <cell r="Z96">
            <v>19230.76923076923</v>
          </cell>
          <cell r="AA96">
            <v>906865.38461538451</v>
          </cell>
          <cell r="AH96">
            <v>906865.38461538451</v>
          </cell>
        </row>
        <row r="97">
          <cell r="C97" t="str">
            <v>301167593</v>
          </cell>
          <cell r="D97" t="str">
            <v>Tổ 2</v>
          </cell>
          <cell r="E97" t="str">
            <v>C074</v>
          </cell>
          <cell r="F97" t="str">
            <v>Thợ may</v>
          </cell>
          <cell r="G97" t="str">
            <v>19/11/2012</v>
          </cell>
          <cell r="H97">
            <v>1905000</v>
          </cell>
          <cell r="I97">
            <v>64.8</v>
          </cell>
          <cell r="J97">
            <v>593480.76923076913</v>
          </cell>
          <cell r="M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V97">
            <v>0</v>
          </cell>
          <cell r="W97">
            <v>35538.461538461539</v>
          </cell>
          <cell r="X97">
            <v>64615.384615384617</v>
          </cell>
          <cell r="Y97">
            <v>48461.538461538461</v>
          </cell>
          <cell r="Z97">
            <v>16153.846153846154</v>
          </cell>
          <cell r="AA97">
            <v>758249.99999999988</v>
          </cell>
          <cell r="AH97">
            <v>758249.99999999988</v>
          </cell>
        </row>
        <row r="98">
          <cell r="C98" t="str">
            <v>301344990</v>
          </cell>
          <cell r="D98" t="str">
            <v>Tổ 2</v>
          </cell>
          <cell r="E98" t="str">
            <v>C075</v>
          </cell>
          <cell r="F98" t="str">
            <v>Thợ may</v>
          </cell>
          <cell r="G98" t="str">
            <v>19/11/2012</v>
          </cell>
          <cell r="H98">
            <v>1905000</v>
          </cell>
          <cell r="I98">
            <v>81.599999999999994</v>
          </cell>
          <cell r="J98">
            <v>747346.15384615376</v>
          </cell>
          <cell r="M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V98">
            <v>0</v>
          </cell>
          <cell r="W98">
            <v>44423.076923076922</v>
          </cell>
          <cell r="X98">
            <v>80769.230769230766</v>
          </cell>
          <cell r="Y98">
            <v>60576.923076923078</v>
          </cell>
          <cell r="Z98">
            <v>20192.307692307691</v>
          </cell>
          <cell r="AA98">
            <v>953307.69230769225</v>
          </cell>
          <cell r="AH98">
            <v>953307.69230769225</v>
          </cell>
        </row>
        <row r="99">
          <cell r="C99" t="str">
            <v>301162829</v>
          </cell>
          <cell r="D99" t="str">
            <v>Tổ 2</v>
          </cell>
          <cell r="E99" t="str">
            <v>C077</v>
          </cell>
          <cell r="F99" t="str">
            <v>Thợ may</v>
          </cell>
          <cell r="G99" t="str">
            <v>19/11/2012</v>
          </cell>
          <cell r="H99">
            <v>1905000</v>
          </cell>
          <cell r="I99">
            <v>83.2</v>
          </cell>
          <cell r="J99">
            <v>762000</v>
          </cell>
          <cell r="M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V99">
            <v>0</v>
          </cell>
          <cell r="W99">
            <v>44000</v>
          </cell>
          <cell r="X99">
            <v>80000</v>
          </cell>
          <cell r="Y99">
            <v>60000</v>
          </cell>
          <cell r="Z99">
            <v>20000</v>
          </cell>
          <cell r="AA99">
            <v>966000</v>
          </cell>
          <cell r="AH99">
            <v>966000</v>
          </cell>
        </row>
        <row r="100">
          <cell r="C100" t="str">
            <v>301611025</v>
          </cell>
          <cell r="D100" t="str">
            <v>Tổ 2</v>
          </cell>
          <cell r="E100" t="str">
            <v>C078</v>
          </cell>
          <cell r="F100" t="str">
            <v>Thợ may</v>
          </cell>
          <cell r="G100" t="str">
            <v>19/11/2012</v>
          </cell>
          <cell r="H100">
            <v>1905000</v>
          </cell>
          <cell r="I100">
            <v>85.6</v>
          </cell>
          <cell r="J100">
            <v>783980.76923076913</v>
          </cell>
          <cell r="M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V100">
            <v>0</v>
          </cell>
          <cell r="W100">
            <v>46538.461538461539</v>
          </cell>
          <cell r="X100">
            <v>84615.38461538461</v>
          </cell>
          <cell r="Y100">
            <v>63461.538461538461</v>
          </cell>
          <cell r="Z100">
            <v>21153.846153846152</v>
          </cell>
          <cell r="AA100">
            <v>999749.99999999988</v>
          </cell>
          <cell r="AH100">
            <v>999749.99999999988</v>
          </cell>
        </row>
        <row r="101">
          <cell r="C101" t="str">
            <v>023702177</v>
          </cell>
          <cell r="D101" t="str">
            <v>Tổ 2</v>
          </cell>
          <cell r="E101" t="str">
            <v>C079</v>
          </cell>
          <cell r="F101" t="str">
            <v>Thợ may</v>
          </cell>
          <cell r="G101" t="str">
            <v>19/11/2012</v>
          </cell>
          <cell r="H101">
            <v>1905000</v>
          </cell>
          <cell r="I101">
            <v>85.6</v>
          </cell>
          <cell r="J101">
            <v>783980.76923076913</v>
          </cell>
          <cell r="M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V101">
            <v>0</v>
          </cell>
          <cell r="W101">
            <v>46538.461538461539</v>
          </cell>
          <cell r="X101">
            <v>84615.38461538461</v>
          </cell>
          <cell r="Y101">
            <v>63461.538461538461</v>
          </cell>
          <cell r="Z101">
            <v>21153.846153846152</v>
          </cell>
          <cell r="AA101">
            <v>999749.99999999988</v>
          </cell>
          <cell r="AH101">
            <v>999749.99999999988</v>
          </cell>
        </row>
        <row r="102">
          <cell r="C102" t="str">
            <v>300947487</v>
          </cell>
          <cell r="D102" t="str">
            <v>Tổ 2</v>
          </cell>
          <cell r="E102" t="str">
            <v>C112</v>
          </cell>
          <cell r="F102" t="str">
            <v>Tổ Trưởng</v>
          </cell>
          <cell r="G102" t="str">
            <v>21/11/2012</v>
          </cell>
          <cell r="H102">
            <v>2450000</v>
          </cell>
          <cell r="I102">
            <v>72</v>
          </cell>
          <cell r="J102">
            <v>848076.92307692312</v>
          </cell>
          <cell r="M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U102">
            <v>440000</v>
          </cell>
          <cell r="V102">
            <v>152307.69230769231</v>
          </cell>
          <cell r="W102">
            <v>38076.923076923078</v>
          </cell>
          <cell r="X102">
            <v>69230.769230769234</v>
          </cell>
          <cell r="Y102">
            <v>51923.076923076922</v>
          </cell>
          <cell r="Z102">
            <v>17307.692307692309</v>
          </cell>
          <cell r="AA102">
            <v>1176923.076923077</v>
          </cell>
          <cell r="AH102">
            <v>1176923.076923077</v>
          </cell>
        </row>
        <row r="103">
          <cell r="C103" t="str">
            <v>301202165</v>
          </cell>
          <cell r="D103" t="str">
            <v>Tổ 2</v>
          </cell>
          <cell r="E103" t="str">
            <v>C158</v>
          </cell>
          <cell r="F103" t="str">
            <v>Thợ phụ</v>
          </cell>
          <cell r="G103" t="str">
            <v>27/11/2012</v>
          </cell>
          <cell r="H103">
            <v>1905000</v>
          </cell>
          <cell r="I103">
            <v>32</v>
          </cell>
          <cell r="J103">
            <v>293076.92307692306</v>
          </cell>
          <cell r="M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V103">
            <v>0</v>
          </cell>
          <cell r="W103">
            <v>16923.076923076922</v>
          </cell>
          <cell r="X103">
            <v>30769.23076923077</v>
          </cell>
          <cell r="Y103">
            <v>23076.923076923078</v>
          </cell>
          <cell r="Z103">
            <v>7692.3076923076924</v>
          </cell>
          <cell r="AA103">
            <v>371538.4615384615</v>
          </cell>
          <cell r="AH103">
            <v>371538.4615384615</v>
          </cell>
        </row>
        <row r="104">
          <cell r="C104" t="str">
            <v>300734965</v>
          </cell>
          <cell r="D104" t="str">
            <v>Tổ 2</v>
          </cell>
          <cell r="E104" t="str">
            <v>C159</v>
          </cell>
          <cell r="F104" t="str">
            <v>Thợ phụ</v>
          </cell>
          <cell r="G104" t="str">
            <v>27/11/2012</v>
          </cell>
          <cell r="H104">
            <v>1905000</v>
          </cell>
          <cell r="I104">
            <v>32</v>
          </cell>
          <cell r="J104">
            <v>293076.92307692306</v>
          </cell>
          <cell r="M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V104">
            <v>0</v>
          </cell>
          <cell r="W104">
            <v>16923.076923076922</v>
          </cell>
          <cell r="X104">
            <v>30769.23076923077</v>
          </cell>
          <cell r="Y104">
            <v>23076.923076923078</v>
          </cell>
          <cell r="Z104">
            <v>7692.3076923076924</v>
          </cell>
          <cell r="AA104">
            <v>371538.4615384615</v>
          </cell>
          <cell r="AH104">
            <v>371538.4615384615</v>
          </cell>
        </row>
        <row r="105">
          <cell r="C105" t="str">
            <v>365502951</v>
          </cell>
          <cell r="D105" t="str">
            <v>Tổ 2</v>
          </cell>
          <cell r="E105" t="str">
            <v>C160</v>
          </cell>
          <cell r="F105" t="str">
            <v>Thợ phụ</v>
          </cell>
          <cell r="G105" t="str">
            <v>27/11/2012</v>
          </cell>
          <cell r="H105">
            <v>1905000</v>
          </cell>
          <cell r="I105">
            <v>32</v>
          </cell>
          <cell r="J105">
            <v>293076.92307692306</v>
          </cell>
          <cell r="M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V105">
            <v>0</v>
          </cell>
          <cell r="W105">
            <v>16923.076923076922</v>
          </cell>
          <cell r="X105">
            <v>30769.23076923077</v>
          </cell>
          <cell r="Y105">
            <v>23076.923076923078</v>
          </cell>
          <cell r="Z105">
            <v>7692.3076923076924</v>
          </cell>
          <cell r="AA105">
            <v>371538.4615384615</v>
          </cell>
          <cell r="AH105">
            <v>371538.4615384615</v>
          </cell>
        </row>
        <row r="106">
          <cell r="C106" t="str">
            <v>301163502</v>
          </cell>
          <cell r="D106" t="str">
            <v>Tổ 2</v>
          </cell>
          <cell r="E106" t="str">
            <v>C009</v>
          </cell>
          <cell r="F106" t="str">
            <v>Tổ Trưởng</v>
          </cell>
          <cell r="G106" t="str">
            <v>15/11/2012</v>
          </cell>
          <cell r="H106">
            <v>1905000</v>
          </cell>
          <cell r="I106">
            <v>32</v>
          </cell>
          <cell r="J106">
            <v>293076.92307692306</v>
          </cell>
          <cell r="M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V106">
            <v>0</v>
          </cell>
          <cell r="W106">
            <v>16923.076923076922</v>
          </cell>
          <cell r="X106">
            <v>30769.23076923077</v>
          </cell>
          <cell r="Y106">
            <v>23076.923076923078</v>
          </cell>
          <cell r="Z106">
            <v>7692.3076923076924</v>
          </cell>
          <cell r="AA106">
            <v>371538.4615384615</v>
          </cell>
          <cell r="AH106">
            <v>371538.4615384615</v>
          </cell>
        </row>
        <row r="107">
          <cell r="C107" t="str">
            <v>300931754</v>
          </cell>
          <cell r="D107" t="str">
            <v>Tổ 2</v>
          </cell>
          <cell r="E107" t="str">
            <v>C060</v>
          </cell>
          <cell r="F107" t="str">
            <v>Thợ may</v>
          </cell>
          <cell r="G107" t="str">
            <v>19/11/2012</v>
          </cell>
          <cell r="H107">
            <v>1905000</v>
          </cell>
          <cell r="I107">
            <v>8</v>
          </cell>
          <cell r="J107">
            <v>73269.230769230766</v>
          </cell>
          <cell r="M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V107">
            <v>0</v>
          </cell>
          <cell r="W107">
            <v>4230.7692307692305</v>
          </cell>
          <cell r="X107">
            <v>7692.3076923076924</v>
          </cell>
          <cell r="Y107">
            <v>5769.2307692307695</v>
          </cell>
          <cell r="Z107">
            <v>1923.0769230769231</v>
          </cell>
          <cell r="AA107">
            <v>92884.615384615376</v>
          </cell>
          <cell r="AH107">
            <v>92884.615384615376</v>
          </cell>
        </row>
        <row r="108">
          <cell r="C108" t="str">
            <v>301320183</v>
          </cell>
          <cell r="D108" t="str">
            <v>Tổ 2</v>
          </cell>
          <cell r="E108" t="str">
            <v>C076</v>
          </cell>
          <cell r="F108" t="str">
            <v>Thợ may</v>
          </cell>
          <cell r="G108" t="str">
            <v>19/11/2012</v>
          </cell>
          <cell r="H108">
            <v>1905000</v>
          </cell>
          <cell r="I108">
            <v>32</v>
          </cell>
          <cell r="J108">
            <v>293076.92307692306</v>
          </cell>
          <cell r="M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V108">
            <v>0</v>
          </cell>
          <cell r="W108">
            <v>16923.076923076922</v>
          </cell>
          <cell r="X108">
            <v>30769.23076923077</v>
          </cell>
          <cell r="Y108">
            <v>23076.923076923078</v>
          </cell>
          <cell r="Z108">
            <v>7692.3076923076924</v>
          </cell>
          <cell r="AA108">
            <v>371538.4615384615</v>
          </cell>
          <cell r="AH108">
            <v>371538.4615384615</v>
          </cell>
        </row>
        <row r="109">
          <cell r="C109" t="str">
            <v>300944759</v>
          </cell>
          <cell r="D109" t="str">
            <v>Tổ 3</v>
          </cell>
          <cell r="E109" t="str">
            <v>C006</v>
          </cell>
          <cell r="F109" t="str">
            <v>Tổ Trưởng</v>
          </cell>
          <cell r="G109" t="str">
            <v>15/11/2012</v>
          </cell>
          <cell r="H109">
            <v>2450000</v>
          </cell>
          <cell r="I109">
            <v>112</v>
          </cell>
          <cell r="J109">
            <v>1319230.7692307692</v>
          </cell>
          <cell r="M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U109">
            <v>440000</v>
          </cell>
          <cell r="V109">
            <v>236923.07692307691</v>
          </cell>
          <cell r="W109">
            <v>59230.769230769234</v>
          </cell>
          <cell r="X109">
            <v>107692.30769230769</v>
          </cell>
          <cell r="Y109">
            <v>80769.230769230766</v>
          </cell>
          <cell r="Z109">
            <v>26923.076923076922</v>
          </cell>
          <cell r="AA109">
            <v>1830769.230769231</v>
          </cell>
          <cell r="AH109">
            <v>1830769.230769231</v>
          </cell>
        </row>
        <row r="110">
          <cell r="C110" t="str">
            <v>301181762</v>
          </cell>
          <cell r="D110" t="str">
            <v>Tổ 3</v>
          </cell>
          <cell r="E110" t="str">
            <v>C080</v>
          </cell>
          <cell r="F110" t="str">
            <v>Thợ may</v>
          </cell>
          <cell r="G110" t="str">
            <v>19/11/2012</v>
          </cell>
          <cell r="H110">
            <v>1905000</v>
          </cell>
          <cell r="I110">
            <v>81.599999999999994</v>
          </cell>
          <cell r="J110">
            <v>747346.15384615376</v>
          </cell>
          <cell r="M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V110">
            <v>0</v>
          </cell>
          <cell r="W110">
            <v>44423.076923076922</v>
          </cell>
          <cell r="X110">
            <v>80769.230769230766</v>
          </cell>
          <cell r="Y110">
            <v>60576.923076923078</v>
          </cell>
          <cell r="Z110">
            <v>20192.307692307691</v>
          </cell>
          <cell r="AA110">
            <v>953307.69230769225</v>
          </cell>
          <cell r="AH110">
            <v>953307.69230769225</v>
          </cell>
        </row>
        <row r="111">
          <cell r="C111" t="str">
            <v>301080944</v>
          </cell>
          <cell r="D111" t="str">
            <v>Tổ 3</v>
          </cell>
          <cell r="E111" t="str">
            <v>C090</v>
          </cell>
          <cell r="F111" t="str">
            <v>Thợ may</v>
          </cell>
          <cell r="G111" t="str">
            <v>20/11/2012</v>
          </cell>
          <cell r="H111">
            <v>1905000</v>
          </cell>
          <cell r="I111">
            <v>77.599999999999994</v>
          </cell>
          <cell r="J111">
            <v>710711.53846153838</v>
          </cell>
          <cell r="M111">
            <v>0</v>
          </cell>
          <cell r="N111">
            <v>0</v>
          </cell>
          <cell r="P111">
            <v>0</v>
          </cell>
          <cell r="R111">
            <v>0</v>
          </cell>
          <cell r="T111">
            <v>0</v>
          </cell>
          <cell r="V111">
            <v>0</v>
          </cell>
          <cell r="W111">
            <v>42307.692307692305</v>
          </cell>
          <cell r="X111">
            <v>76923.076923076922</v>
          </cell>
          <cell r="Y111">
            <v>57692.307692307695</v>
          </cell>
          <cell r="Z111">
            <v>19230.76923076923</v>
          </cell>
          <cell r="AA111">
            <v>906865.38461538451</v>
          </cell>
          <cell r="AH111">
            <v>906865.38461538451</v>
          </cell>
        </row>
        <row r="112">
          <cell r="C112" t="str">
            <v>301036730</v>
          </cell>
          <cell r="D112" t="str">
            <v>Tổ 3</v>
          </cell>
          <cell r="E112" t="str">
            <v>C091</v>
          </cell>
          <cell r="F112" t="str">
            <v>Thợ may</v>
          </cell>
          <cell r="G112" t="str">
            <v>20/11/2012</v>
          </cell>
          <cell r="H112">
            <v>1905000</v>
          </cell>
          <cell r="I112">
            <v>77.599999999999994</v>
          </cell>
          <cell r="J112">
            <v>710711.53846153838</v>
          </cell>
          <cell r="M112">
            <v>0</v>
          </cell>
          <cell r="N112">
            <v>0</v>
          </cell>
          <cell r="P112">
            <v>0</v>
          </cell>
          <cell r="R112">
            <v>0</v>
          </cell>
          <cell r="T112">
            <v>0</v>
          </cell>
          <cell r="V112">
            <v>0</v>
          </cell>
          <cell r="W112">
            <v>42307.692307692305</v>
          </cell>
          <cell r="X112">
            <v>76923.076923076922</v>
          </cell>
          <cell r="Y112">
            <v>57692.307692307695</v>
          </cell>
          <cell r="Z112">
            <v>19230.76923076923</v>
          </cell>
          <cell r="AA112">
            <v>906865.38461538451</v>
          </cell>
          <cell r="AH112">
            <v>906865.38461538451</v>
          </cell>
        </row>
        <row r="113">
          <cell r="C113" t="str">
            <v>301529644</v>
          </cell>
          <cell r="D113" t="str">
            <v>Tổ 3</v>
          </cell>
          <cell r="E113" t="str">
            <v>C092</v>
          </cell>
          <cell r="F113" t="str">
            <v>Thợ may</v>
          </cell>
          <cell r="G113" t="str">
            <v>20/11/2012</v>
          </cell>
          <cell r="H113">
            <v>1905000</v>
          </cell>
          <cell r="I113">
            <v>61.6</v>
          </cell>
          <cell r="J113">
            <v>564173.07692307688</v>
          </cell>
          <cell r="M113">
            <v>0</v>
          </cell>
          <cell r="N113">
            <v>0</v>
          </cell>
          <cell r="P113">
            <v>0</v>
          </cell>
          <cell r="R113">
            <v>0</v>
          </cell>
          <cell r="T113">
            <v>0</v>
          </cell>
          <cell r="V113">
            <v>0</v>
          </cell>
          <cell r="W113">
            <v>33846.153846153844</v>
          </cell>
          <cell r="X113">
            <v>61538.461538461539</v>
          </cell>
          <cell r="Y113">
            <v>46153.846153846156</v>
          </cell>
          <cell r="Z113">
            <v>15384.615384615385</v>
          </cell>
          <cell r="AA113">
            <v>721096.15384615376</v>
          </cell>
          <cell r="AH113">
            <v>721096.15384615376</v>
          </cell>
        </row>
        <row r="114">
          <cell r="C114" t="str">
            <v>300889274</v>
          </cell>
          <cell r="D114" t="str">
            <v>Tổ 3</v>
          </cell>
          <cell r="E114" t="str">
            <v>C093</v>
          </cell>
          <cell r="F114" t="str">
            <v>Tổ Trưởng</v>
          </cell>
          <cell r="G114" t="str">
            <v>20/11/2012</v>
          </cell>
          <cell r="H114">
            <v>2450000</v>
          </cell>
          <cell r="I114">
            <v>16</v>
          </cell>
          <cell r="J114">
            <v>188461.53846153847</v>
          </cell>
          <cell r="M114">
            <v>0</v>
          </cell>
          <cell r="N114">
            <v>0</v>
          </cell>
          <cell r="P114">
            <v>0</v>
          </cell>
          <cell r="R114">
            <v>0</v>
          </cell>
          <cell r="T114">
            <v>0</v>
          </cell>
          <cell r="U114">
            <v>440000</v>
          </cell>
          <cell r="V114">
            <v>33846.153846153844</v>
          </cell>
          <cell r="W114">
            <v>8461.538461538461</v>
          </cell>
          <cell r="X114">
            <v>15384.615384615385</v>
          </cell>
          <cell r="Y114">
            <v>11538.461538461539</v>
          </cell>
          <cell r="Z114">
            <v>3846.1538461538462</v>
          </cell>
          <cell r="AA114">
            <v>261538.46153846153</v>
          </cell>
          <cell r="AH114">
            <v>261538.46153846153</v>
          </cell>
        </row>
        <row r="115">
          <cell r="C115" t="str">
            <v>300824163</v>
          </cell>
          <cell r="D115" t="str">
            <v>Tổ 3</v>
          </cell>
          <cell r="E115" t="str">
            <v>C082</v>
          </cell>
          <cell r="F115" t="str">
            <v>Tổ Trưởng</v>
          </cell>
          <cell r="G115" t="str">
            <v>19/11/2012</v>
          </cell>
          <cell r="H115">
            <v>2450000</v>
          </cell>
          <cell r="I115">
            <v>88</v>
          </cell>
          <cell r="J115">
            <v>1036538.4615384616</v>
          </cell>
          <cell r="M115">
            <v>0</v>
          </cell>
          <cell r="N115">
            <v>0</v>
          </cell>
          <cell r="P115">
            <v>0</v>
          </cell>
          <cell r="R115">
            <v>0</v>
          </cell>
          <cell r="T115">
            <v>0</v>
          </cell>
          <cell r="U115">
            <v>440000</v>
          </cell>
          <cell r="V115">
            <v>186153.84615384613</v>
          </cell>
          <cell r="W115">
            <v>46538.461538461539</v>
          </cell>
          <cell r="X115">
            <v>84615.38461538461</v>
          </cell>
          <cell r="Y115">
            <v>63461.538461538461</v>
          </cell>
          <cell r="Z115">
            <v>21153.846153846152</v>
          </cell>
          <cell r="AA115">
            <v>1438461.5384615385</v>
          </cell>
          <cell r="AH115">
            <v>1438461.5384615385</v>
          </cell>
        </row>
        <row r="116">
          <cell r="C116" t="str">
            <v>301347197</v>
          </cell>
          <cell r="D116" t="str">
            <v>Tổ 3</v>
          </cell>
          <cell r="E116" t="str">
            <v>C083</v>
          </cell>
          <cell r="F116" t="str">
            <v>Thợ may</v>
          </cell>
          <cell r="G116" t="str">
            <v>19/11/2012</v>
          </cell>
          <cell r="H116">
            <v>1905000</v>
          </cell>
          <cell r="I116">
            <v>85.6</v>
          </cell>
          <cell r="J116">
            <v>783980.76923076913</v>
          </cell>
          <cell r="M116">
            <v>0</v>
          </cell>
          <cell r="N116">
            <v>0</v>
          </cell>
          <cell r="P116">
            <v>0</v>
          </cell>
          <cell r="R116">
            <v>0</v>
          </cell>
          <cell r="T116">
            <v>0</v>
          </cell>
          <cell r="V116">
            <v>0</v>
          </cell>
          <cell r="W116">
            <v>46538.461538461539</v>
          </cell>
          <cell r="X116">
            <v>84615.38461538461</v>
          </cell>
          <cell r="Y116">
            <v>63461.538461538461</v>
          </cell>
          <cell r="Z116">
            <v>21153.846153846152</v>
          </cell>
          <cell r="AA116">
            <v>999749.99999999988</v>
          </cell>
          <cell r="AH116">
            <v>999749.99999999988</v>
          </cell>
        </row>
        <row r="117">
          <cell r="C117" t="str">
            <v>361989409</v>
          </cell>
          <cell r="D117" t="str">
            <v>Tổ 3</v>
          </cell>
          <cell r="E117" t="str">
            <v>C084</v>
          </cell>
          <cell r="F117" t="str">
            <v>Thợ may</v>
          </cell>
          <cell r="G117" t="str">
            <v>19/11/2012</v>
          </cell>
          <cell r="H117">
            <v>1905000</v>
          </cell>
          <cell r="I117">
            <v>85.6</v>
          </cell>
          <cell r="J117">
            <v>783980.76923076913</v>
          </cell>
          <cell r="M117">
            <v>0</v>
          </cell>
          <cell r="N117">
            <v>0</v>
          </cell>
          <cell r="P117">
            <v>0</v>
          </cell>
          <cell r="R117">
            <v>0</v>
          </cell>
          <cell r="T117">
            <v>0</v>
          </cell>
          <cell r="V117">
            <v>0</v>
          </cell>
          <cell r="W117">
            <v>46538.461538461539</v>
          </cell>
          <cell r="X117">
            <v>84615.38461538461</v>
          </cell>
          <cell r="Y117">
            <v>63461.538461538461</v>
          </cell>
          <cell r="Z117">
            <v>21153.846153846152</v>
          </cell>
          <cell r="AA117">
            <v>999749.99999999988</v>
          </cell>
          <cell r="AH117">
            <v>999749.99999999988</v>
          </cell>
        </row>
        <row r="118">
          <cell r="C118" t="str">
            <v>301188184</v>
          </cell>
          <cell r="D118" t="str">
            <v>Tổ 3</v>
          </cell>
          <cell r="E118" t="str">
            <v>C094</v>
          </cell>
          <cell r="F118" t="str">
            <v>Thợ may</v>
          </cell>
          <cell r="G118" t="str">
            <v>19/11/2012</v>
          </cell>
          <cell r="H118">
            <v>1905000</v>
          </cell>
          <cell r="I118">
            <v>81.599999999999994</v>
          </cell>
          <cell r="J118">
            <v>747346.15384615376</v>
          </cell>
          <cell r="M118">
            <v>0</v>
          </cell>
          <cell r="N118">
            <v>0</v>
          </cell>
          <cell r="P118">
            <v>0</v>
          </cell>
          <cell r="R118">
            <v>0</v>
          </cell>
          <cell r="T118">
            <v>0</v>
          </cell>
          <cell r="V118">
            <v>0</v>
          </cell>
          <cell r="W118">
            <v>44423.076923076922</v>
          </cell>
          <cell r="X118">
            <v>80769.230769230766</v>
          </cell>
          <cell r="Y118">
            <v>60576.923076923078</v>
          </cell>
          <cell r="Z118">
            <v>20192.307692307691</v>
          </cell>
          <cell r="AA118">
            <v>953307.69230769225</v>
          </cell>
          <cell r="AH118">
            <v>953307.69230769225</v>
          </cell>
        </row>
        <row r="119">
          <cell r="C119" t="str">
            <v>300886738</v>
          </cell>
          <cell r="D119" t="str">
            <v>Tổ 3</v>
          </cell>
          <cell r="E119" t="str">
            <v>C085</v>
          </cell>
          <cell r="F119" t="str">
            <v>Thợ may</v>
          </cell>
          <cell r="G119" t="str">
            <v>19/11/2012</v>
          </cell>
          <cell r="H119">
            <v>1905000</v>
          </cell>
          <cell r="I119">
            <v>85.6</v>
          </cell>
          <cell r="J119">
            <v>783980.76923076913</v>
          </cell>
          <cell r="M119">
            <v>0</v>
          </cell>
          <cell r="N119">
            <v>0</v>
          </cell>
          <cell r="P119">
            <v>0</v>
          </cell>
          <cell r="R119">
            <v>0</v>
          </cell>
          <cell r="T119">
            <v>0</v>
          </cell>
          <cell r="V119">
            <v>0</v>
          </cell>
          <cell r="W119">
            <v>46538.461538461539</v>
          </cell>
          <cell r="X119">
            <v>84615.38461538461</v>
          </cell>
          <cell r="Y119">
            <v>63461.538461538461</v>
          </cell>
          <cell r="Z119">
            <v>21153.846153846152</v>
          </cell>
          <cell r="AA119">
            <v>999749.99999999988</v>
          </cell>
          <cell r="AH119">
            <v>999749.99999999988</v>
          </cell>
        </row>
        <row r="120">
          <cell r="C120" t="str">
            <v>300595164</v>
          </cell>
          <cell r="D120" t="str">
            <v>Tổ 3</v>
          </cell>
          <cell r="E120" t="str">
            <v>C086</v>
          </cell>
          <cell r="F120" t="str">
            <v>Thợ may</v>
          </cell>
          <cell r="G120" t="str">
            <v>19/11/2012</v>
          </cell>
          <cell r="H120">
            <v>1905000</v>
          </cell>
          <cell r="I120">
            <v>85.6</v>
          </cell>
          <cell r="J120">
            <v>783980.76923076913</v>
          </cell>
          <cell r="M120">
            <v>0</v>
          </cell>
          <cell r="N120">
            <v>0</v>
          </cell>
          <cell r="P120">
            <v>0</v>
          </cell>
          <cell r="R120">
            <v>0</v>
          </cell>
          <cell r="T120">
            <v>0</v>
          </cell>
          <cell r="V120">
            <v>0</v>
          </cell>
          <cell r="W120">
            <v>46538.461538461539</v>
          </cell>
          <cell r="X120">
            <v>84615.38461538461</v>
          </cell>
          <cell r="Y120">
            <v>63461.538461538461</v>
          </cell>
          <cell r="Z120">
            <v>21153.846153846152</v>
          </cell>
          <cell r="AA120">
            <v>999749.99999999988</v>
          </cell>
          <cell r="AH120">
            <v>999749.99999999988</v>
          </cell>
        </row>
        <row r="121">
          <cell r="C121" t="str">
            <v>301025874</v>
          </cell>
          <cell r="D121" t="str">
            <v>Tổ 3</v>
          </cell>
          <cell r="E121" t="str">
            <v>C095</v>
          </cell>
          <cell r="F121" t="str">
            <v>Thợ may</v>
          </cell>
          <cell r="G121" t="str">
            <v>20/11/2012</v>
          </cell>
          <cell r="H121">
            <v>1905000</v>
          </cell>
          <cell r="I121">
            <v>77.599999999999994</v>
          </cell>
          <cell r="J121">
            <v>710711.53846153838</v>
          </cell>
          <cell r="M121">
            <v>0</v>
          </cell>
          <cell r="N121">
            <v>0</v>
          </cell>
          <cell r="P121">
            <v>0</v>
          </cell>
          <cell r="R121">
            <v>0</v>
          </cell>
          <cell r="T121">
            <v>0</v>
          </cell>
          <cell r="V121">
            <v>0</v>
          </cell>
          <cell r="W121">
            <v>42307.692307692305</v>
          </cell>
          <cell r="X121">
            <v>76923.076923076922</v>
          </cell>
          <cell r="Y121">
            <v>57692.307692307695</v>
          </cell>
          <cell r="Z121">
            <v>19230.76923076923</v>
          </cell>
          <cell r="AA121">
            <v>906865.38461538451</v>
          </cell>
          <cell r="AH121">
            <v>906865.38461538451</v>
          </cell>
        </row>
        <row r="122">
          <cell r="C122" t="str">
            <v>351883149</v>
          </cell>
          <cell r="D122" t="str">
            <v>Tổ 3</v>
          </cell>
          <cell r="E122" t="str">
            <v>C096</v>
          </cell>
          <cell r="F122" t="str">
            <v>Thợ may</v>
          </cell>
          <cell r="G122" t="str">
            <v>20/11/2012</v>
          </cell>
          <cell r="H122">
            <v>1905000</v>
          </cell>
          <cell r="I122">
            <v>69.599999999999994</v>
          </cell>
          <cell r="J122">
            <v>637442.30769230763</v>
          </cell>
          <cell r="M122">
            <v>0</v>
          </cell>
          <cell r="N122">
            <v>0</v>
          </cell>
          <cell r="P122">
            <v>0</v>
          </cell>
          <cell r="R122">
            <v>0</v>
          </cell>
          <cell r="T122">
            <v>0</v>
          </cell>
          <cell r="V122">
            <v>0</v>
          </cell>
          <cell r="W122">
            <v>38076.923076923078</v>
          </cell>
          <cell r="X122">
            <v>69230.769230769234</v>
          </cell>
          <cell r="Y122">
            <v>51923.076923076922</v>
          </cell>
          <cell r="Z122">
            <v>17307.692307692309</v>
          </cell>
          <cell r="AA122">
            <v>813980.76923076913</v>
          </cell>
          <cell r="AH122">
            <v>813980.76923076913</v>
          </cell>
        </row>
        <row r="123">
          <cell r="C123" t="str">
            <v>301087630</v>
          </cell>
          <cell r="D123" t="str">
            <v>Tổ 3</v>
          </cell>
          <cell r="E123" t="str">
            <v>C097</v>
          </cell>
          <cell r="F123" t="str">
            <v>Thợ may</v>
          </cell>
          <cell r="G123" t="str">
            <v>20/11/2012</v>
          </cell>
          <cell r="H123">
            <v>1905000</v>
          </cell>
          <cell r="I123">
            <v>77.599999999999994</v>
          </cell>
          <cell r="J123">
            <v>710711.53846153838</v>
          </cell>
          <cell r="M123">
            <v>0</v>
          </cell>
          <cell r="N123">
            <v>0</v>
          </cell>
          <cell r="P123">
            <v>0</v>
          </cell>
          <cell r="R123">
            <v>0</v>
          </cell>
          <cell r="T123">
            <v>0</v>
          </cell>
          <cell r="V123">
            <v>0</v>
          </cell>
          <cell r="W123">
            <v>42307.692307692305</v>
          </cell>
          <cell r="X123">
            <v>76923.076923076922</v>
          </cell>
          <cell r="Y123">
            <v>57692.307692307695</v>
          </cell>
          <cell r="Z123">
            <v>19230.76923076923</v>
          </cell>
          <cell r="AA123">
            <v>906865.38461538451</v>
          </cell>
          <cell r="AH123">
            <v>906865.38461538451</v>
          </cell>
        </row>
        <row r="124">
          <cell r="C124" t="str">
            <v>301080601</v>
          </cell>
          <cell r="D124" t="str">
            <v>Tổ 3</v>
          </cell>
          <cell r="E124" t="str">
            <v>C087</v>
          </cell>
          <cell r="F124" t="str">
            <v>Thợ may</v>
          </cell>
          <cell r="G124" t="str">
            <v>19/11/2012</v>
          </cell>
          <cell r="H124">
            <v>1905000</v>
          </cell>
          <cell r="I124">
            <v>85.6</v>
          </cell>
          <cell r="J124">
            <v>783980.76923076913</v>
          </cell>
          <cell r="M124">
            <v>0</v>
          </cell>
          <cell r="N124">
            <v>0</v>
          </cell>
          <cell r="P124">
            <v>0</v>
          </cell>
          <cell r="R124">
            <v>0</v>
          </cell>
          <cell r="T124">
            <v>0</v>
          </cell>
          <cell r="V124">
            <v>0</v>
          </cell>
          <cell r="W124">
            <v>46538.461538461539</v>
          </cell>
          <cell r="X124">
            <v>84615.38461538461</v>
          </cell>
          <cell r="Y124">
            <v>63461.538461538461</v>
          </cell>
          <cell r="Z124">
            <v>21153.846153846152</v>
          </cell>
          <cell r="AA124">
            <v>999749.99999999988</v>
          </cell>
          <cell r="AH124">
            <v>999749.99999999988</v>
          </cell>
        </row>
        <row r="125">
          <cell r="C125" t="str">
            <v>301233726</v>
          </cell>
          <cell r="D125" t="str">
            <v>Tổ 3</v>
          </cell>
          <cell r="E125" t="str">
            <v>C088</v>
          </cell>
          <cell r="F125" t="str">
            <v>Thợ may</v>
          </cell>
          <cell r="G125" t="str">
            <v>19/11/2012</v>
          </cell>
          <cell r="H125">
            <v>1905000</v>
          </cell>
          <cell r="I125">
            <v>85.6</v>
          </cell>
          <cell r="J125">
            <v>783980.76923076913</v>
          </cell>
          <cell r="M125">
            <v>0</v>
          </cell>
          <cell r="N125">
            <v>0</v>
          </cell>
          <cell r="P125">
            <v>0</v>
          </cell>
          <cell r="R125">
            <v>0</v>
          </cell>
          <cell r="T125">
            <v>0</v>
          </cell>
          <cell r="V125">
            <v>0</v>
          </cell>
          <cell r="W125">
            <v>46538.461538461539</v>
          </cell>
          <cell r="X125">
            <v>84615.38461538461</v>
          </cell>
          <cell r="Y125">
            <v>63461.538461538461</v>
          </cell>
          <cell r="Z125">
            <v>21153.846153846152</v>
          </cell>
          <cell r="AA125">
            <v>999749.99999999988</v>
          </cell>
          <cell r="AH125">
            <v>999749.99999999988</v>
          </cell>
        </row>
        <row r="126">
          <cell r="C126" t="str">
            <v>301157368</v>
          </cell>
          <cell r="D126" t="str">
            <v>Tổ 3</v>
          </cell>
          <cell r="E126" t="str">
            <v>C099</v>
          </cell>
          <cell r="F126" t="str">
            <v>Thợ may</v>
          </cell>
          <cell r="G126" t="str">
            <v>21/11/2012</v>
          </cell>
          <cell r="H126">
            <v>1905000</v>
          </cell>
          <cell r="I126">
            <v>56</v>
          </cell>
          <cell r="J126">
            <v>512884.61538461538</v>
          </cell>
          <cell r="M126">
            <v>0</v>
          </cell>
          <cell r="N126">
            <v>0</v>
          </cell>
          <cell r="P126">
            <v>0</v>
          </cell>
          <cell r="R126">
            <v>0</v>
          </cell>
          <cell r="T126">
            <v>0</v>
          </cell>
          <cell r="V126">
            <v>0</v>
          </cell>
          <cell r="W126">
            <v>29615.384615384617</v>
          </cell>
          <cell r="X126">
            <v>53846.153846153844</v>
          </cell>
          <cell r="Y126">
            <v>40384.615384615383</v>
          </cell>
          <cell r="Z126">
            <v>13461.538461538461</v>
          </cell>
          <cell r="AA126">
            <v>650192.30769230775</v>
          </cell>
          <cell r="AH126">
            <v>650192.30769230775</v>
          </cell>
        </row>
        <row r="127">
          <cell r="C127" t="str">
            <v>300930943</v>
          </cell>
          <cell r="D127" t="str">
            <v>Tổ 3</v>
          </cell>
          <cell r="E127" t="str">
            <v>C100</v>
          </cell>
          <cell r="F127" t="str">
            <v>Thợ may</v>
          </cell>
          <cell r="G127" t="str">
            <v>21/11/2012</v>
          </cell>
          <cell r="H127">
            <v>1905000</v>
          </cell>
          <cell r="I127">
            <v>69.599999999999994</v>
          </cell>
          <cell r="J127">
            <v>637442.30769230763</v>
          </cell>
          <cell r="M127">
            <v>0</v>
          </cell>
          <cell r="N127">
            <v>0</v>
          </cell>
          <cell r="P127">
            <v>0</v>
          </cell>
          <cell r="R127">
            <v>0</v>
          </cell>
          <cell r="T127">
            <v>0</v>
          </cell>
          <cell r="V127">
            <v>0</v>
          </cell>
          <cell r="W127">
            <v>38076.923076923078</v>
          </cell>
          <cell r="X127">
            <v>69230.769230769234</v>
          </cell>
          <cell r="Y127">
            <v>51923.076923076922</v>
          </cell>
          <cell r="Z127">
            <v>17307.692307692309</v>
          </cell>
          <cell r="AA127">
            <v>813980.76923076913</v>
          </cell>
          <cell r="AH127">
            <v>813980.76923076913</v>
          </cell>
        </row>
        <row r="128">
          <cell r="C128" t="str">
            <v>301324522</v>
          </cell>
          <cell r="D128" t="str">
            <v>Tổ 3</v>
          </cell>
          <cell r="E128" t="str">
            <v>C101</v>
          </cell>
          <cell r="F128" t="str">
            <v>Thợ may</v>
          </cell>
          <cell r="G128" t="str">
            <v>21/11/2012</v>
          </cell>
          <cell r="H128">
            <v>1905000</v>
          </cell>
          <cell r="I128">
            <v>65.599999999999994</v>
          </cell>
          <cell r="J128">
            <v>600807.69230769225</v>
          </cell>
          <cell r="M128">
            <v>0</v>
          </cell>
          <cell r="N128">
            <v>0</v>
          </cell>
          <cell r="P128">
            <v>0</v>
          </cell>
          <cell r="R128">
            <v>0</v>
          </cell>
          <cell r="T128">
            <v>0</v>
          </cell>
          <cell r="V128">
            <v>0</v>
          </cell>
          <cell r="W128">
            <v>35961.538461538461</v>
          </cell>
          <cell r="X128">
            <v>65384.615384615383</v>
          </cell>
          <cell r="Y128">
            <v>49038.461538461539</v>
          </cell>
          <cell r="Z128">
            <v>16346.153846153846</v>
          </cell>
          <cell r="AA128">
            <v>767538.4615384615</v>
          </cell>
          <cell r="AH128">
            <v>767538.4615384615</v>
          </cell>
        </row>
        <row r="129">
          <cell r="C129" t="str">
            <v>301373262</v>
          </cell>
          <cell r="D129" t="str">
            <v>Tổ 3</v>
          </cell>
          <cell r="E129" t="str">
            <v>C102</v>
          </cell>
          <cell r="F129" t="str">
            <v>Thợ may</v>
          </cell>
          <cell r="G129" t="str">
            <v>21/11/2012</v>
          </cell>
          <cell r="H129">
            <v>1905000</v>
          </cell>
          <cell r="I129">
            <v>69.599999999999994</v>
          </cell>
          <cell r="J129">
            <v>637442.30769230763</v>
          </cell>
          <cell r="M129">
            <v>0</v>
          </cell>
          <cell r="N129">
            <v>0</v>
          </cell>
          <cell r="P129">
            <v>0</v>
          </cell>
          <cell r="R129">
            <v>0</v>
          </cell>
          <cell r="T129">
            <v>0</v>
          </cell>
          <cell r="V129">
            <v>0</v>
          </cell>
          <cell r="W129">
            <v>38076.923076923078</v>
          </cell>
          <cell r="X129">
            <v>69230.769230769234</v>
          </cell>
          <cell r="Y129">
            <v>51923.076923076922</v>
          </cell>
          <cell r="Z129">
            <v>17307.692307692309</v>
          </cell>
          <cell r="AA129">
            <v>813980.76923076913</v>
          </cell>
          <cell r="AH129">
            <v>813980.76923076913</v>
          </cell>
        </row>
        <row r="130">
          <cell r="C130" t="str">
            <v>371078091</v>
          </cell>
          <cell r="D130" t="str">
            <v>Tổ 3</v>
          </cell>
          <cell r="E130" t="str">
            <v>C103</v>
          </cell>
          <cell r="F130" t="str">
            <v>Thợ may</v>
          </cell>
          <cell r="G130" t="str">
            <v>21/11/2012</v>
          </cell>
          <cell r="H130">
            <v>1905000</v>
          </cell>
          <cell r="I130">
            <v>69.599999999999994</v>
          </cell>
          <cell r="J130">
            <v>637442.30769230763</v>
          </cell>
          <cell r="M130">
            <v>0</v>
          </cell>
          <cell r="N130">
            <v>0</v>
          </cell>
          <cell r="P130">
            <v>0</v>
          </cell>
          <cell r="R130">
            <v>0</v>
          </cell>
          <cell r="T130">
            <v>0</v>
          </cell>
          <cell r="V130">
            <v>0</v>
          </cell>
          <cell r="W130">
            <v>38076.923076923078</v>
          </cell>
          <cell r="X130">
            <v>69230.769230769234</v>
          </cell>
          <cell r="Y130">
            <v>51923.076923076922</v>
          </cell>
          <cell r="Z130">
            <v>17307.692307692309</v>
          </cell>
          <cell r="AA130">
            <v>813980.76923076913</v>
          </cell>
          <cell r="AH130">
            <v>813980.76923076913</v>
          </cell>
        </row>
        <row r="131">
          <cell r="C131" t="str">
            <v>300692281</v>
          </cell>
          <cell r="D131" t="str">
            <v>Tổ 3</v>
          </cell>
          <cell r="E131" t="str">
            <v>C105</v>
          </cell>
          <cell r="F131" t="str">
            <v>Thợ may</v>
          </cell>
          <cell r="G131" t="str">
            <v>21/11/2012</v>
          </cell>
          <cell r="H131">
            <v>1905000</v>
          </cell>
          <cell r="I131">
            <v>61.6</v>
          </cell>
          <cell r="J131">
            <v>564173.07692307688</v>
          </cell>
          <cell r="M131">
            <v>0</v>
          </cell>
          <cell r="N131">
            <v>0</v>
          </cell>
          <cell r="P131">
            <v>0</v>
          </cell>
          <cell r="R131">
            <v>0</v>
          </cell>
          <cell r="T131">
            <v>0</v>
          </cell>
          <cell r="V131">
            <v>0</v>
          </cell>
          <cell r="W131">
            <v>33846.153846153844</v>
          </cell>
          <cell r="X131">
            <v>61538.461538461539</v>
          </cell>
          <cell r="Y131">
            <v>46153.846153846156</v>
          </cell>
          <cell r="Z131">
            <v>15384.615384615385</v>
          </cell>
          <cell r="AA131">
            <v>721096.15384615376</v>
          </cell>
          <cell r="AH131">
            <v>721096.15384615376</v>
          </cell>
        </row>
        <row r="132">
          <cell r="C132" t="str">
            <v>301343710</v>
          </cell>
          <cell r="D132" t="str">
            <v>Tổ 3</v>
          </cell>
          <cell r="E132" t="str">
            <v>C106</v>
          </cell>
          <cell r="F132" t="str">
            <v>Thợ may</v>
          </cell>
          <cell r="G132" t="str">
            <v>21/11/2012</v>
          </cell>
          <cell r="H132">
            <v>1905000</v>
          </cell>
          <cell r="I132">
            <v>69.599999999999994</v>
          </cell>
          <cell r="J132">
            <v>637442.30769230763</v>
          </cell>
          <cell r="M132">
            <v>0</v>
          </cell>
          <cell r="N132">
            <v>0</v>
          </cell>
          <cell r="P132">
            <v>0</v>
          </cell>
          <cell r="R132">
            <v>0</v>
          </cell>
          <cell r="T132">
            <v>0</v>
          </cell>
          <cell r="V132">
            <v>0</v>
          </cell>
          <cell r="W132">
            <v>38076.923076923078</v>
          </cell>
          <cell r="X132">
            <v>69230.769230769234</v>
          </cell>
          <cell r="Y132">
            <v>51923.076923076922</v>
          </cell>
          <cell r="Z132">
            <v>17307.692307692309</v>
          </cell>
          <cell r="AA132">
            <v>813980.76923076913</v>
          </cell>
          <cell r="AH132">
            <v>813980.76923076913</v>
          </cell>
        </row>
        <row r="133">
          <cell r="C133" t="str">
            <v>301583393</v>
          </cell>
          <cell r="D133" t="str">
            <v>Tổ 3</v>
          </cell>
          <cell r="E133" t="str">
            <v>C107</v>
          </cell>
          <cell r="F133" t="str">
            <v>Thợ may</v>
          </cell>
          <cell r="G133" t="str">
            <v>21/11/2012</v>
          </cell>
          <cell r="H133">
            <v>1905000</v>
          </cell>
          <cell r="I133">
            <v>61.6</v>
          </cell>
          <cell r="J133">
            <v>564173.07692307688</v>
          </cell>
          <cell r="M133">
            <v>0</v>
          </cell>
          <cell r="N133">
            <v>0</v>
          </cell>
          <cell r="P133">
            <v>0</v>
          </cell>
          <cell r="R133">
            <v>0</v>
          </cell>
          <cell r="T133">
            <v>0</v>
          </cell>
          <cell r="V133">
            <v>0</v>
          </cell>
          <cell r="W133">
            <v>33846.153846153844</v>
          </cell>
          <cell r="X133">
            <v>61538.461538461539</v>
          </cell>
          <cell r="Y133">
            <v>46153.846153846156</v>
          </cell>
          <cell r="Z133">
            <v>15384.615384615385</v>
          </cell>
          <cell r="AA133">
            <v>721096.15384615376</v>
          </cell>
          <cell r="AH133">
            <v>721096.15384615376</v>
          </cell>
        </row>
        <row r="134">
          <cell r="C134" t="str">
            <v>301188265</v>
          </cell>
          <cell r="D134" t="str">
            <v>Tổ 3</v>
          </cell>
          <cell r="E134" t="str">
            <v>C108</v>
          </cell>
          <cell r="F134" t="str">
            <v>Thợ may</v>
          </cell>
          <cell r="G134" t="str">
            <v>21/11/2012</v>
          </cell>
          <cell r="H134">
            <v>1905000</v>
          </cell>
          <cell r="I134">
            <v>69.599999999999994</v>
          </cell>
          <cell r="J134">
            <v>637442.30769230763</v>
          </cell>
          <cell r="M134">
            <v>0</v>
          </cell>
          <cell r="N134">
            <v>0</v>
          </cell>
          <cell r="P134">
            <v>0</v>
          </cell>
          <cell r="R134">
            <v>0</v>
          </cell>
          <cell r="T134">
            <v>0</v>
          </cell>
          <cell r="V134">
            <v>0</v>
          </cell>
          <cell r="W134">
            <v>38076.923076923078</v>
          </cell>
          <cell r="X134">
            <v>69230.769230769234</v>
          </cell>
          <cell r="Y134">
            <v>51923.076923076922</v>
          </cell>
          <cell r="Z134">
            <v>17307.692307692309</v>
          </cell>
          <cell r="AA134">
            <v>813980.76923076913</v>
          </cell>
          <cell r="AH134">
            <v>813980.76923076913</v>
          </cell>
        </row>
        <row r="135">
          <cell r="C135" t="str">
            <v>272197598</v>
          </cell>
          <cell r="D135" t="str">
            <v>Tổ 3</v>
          </cell>
          <cell r="E135" t="str">
            <v>C109</v>
          </cell>
          <cell r="F135" t="str">
            <v>Thợ may</v>
          </cell>
          <cell r="G135" t="str">
            <v>21/11/2012</v>
          </cell>
          <cell r="H135">
            <v>1905000</v>
          </cell>
          <cell r="I135">
            <v>69.599999999999994</v>
          </cell>
          <cell r="J135">
            <v>637442.30769230763</v>
          </cell>
          <cell r="M135">
            <v>0</v>
          </cell>
          <cell r="N135">
            <v>0</v>
          </cell>
          <cell r="P135">
            <v>0</v>
          </cell>
          <cell r="R135">
            <v>0</v>
          </cell>
          <cell r="T135">
            <v>0</v>
          </cell>
          <cell r="V135">
            <v>0</v>
          </cell>
          <cell r="W135">
            <v>38076.923076923078</v>
          </cell>
          <cell r="X135">
            <v>69230.769230769234</v>
          </cell>
          <cell r="Y135">
            <v>51923.076923076922</v>
          </cell>
          <cell r="Z135">
            <v>17307.692307692309</v>
          </cell>
          <cell r="AA135">
            <v>813980.76923076913</v>
          </cell>
          <cell r="AH135">
            <v>813980.76923076913</v>
          </cell>
        </row>
        <row r="136">
          <cell r="C136" t="str">
            <v>301401260</v>
          </cell>
          <cell r="D136" t="str">
            <v>Tổ 3</v>
          </cell>
          <cell r="E136" t="str">
            <v>C110</v>
          </cell>
          <cell r="F136" t="str">
            <v>Thợ may</v>
          </cell>
          <cell r="G136" t="str">
            <v>21/11/2012</v>
          </cell>
          <cell r="H136">
            <v>1905000</v>
          </cell>
          <cell r="I136">
            <v>69.599999999999994</v>
          </cell>
          <cell r="J136">
            <v>637442.30769230763</v>
          </cell>
          <cell r="M136">
            <v>0</v>
          </cell>
          <cell r="N136">
            <v>0</v>
          </cell>
          <cell r="P136">
            <v>0</v>
          </cell>
          <cell r="R136">
            <v>0</v>
          </cell>
          <cell r="T136">
            <v>0</v>
          </cell>
          <cell r="V136">
            <v>0</v>
          </cell>
          <cell r="W136">
            <v>38076.923076923078</v>
          </cell>
          <cell r="X136">
            <v>69230.769230769234</v>
          </cell>
          <cell r="Y136">
            <v>51923.076923076922</v>
          </cell>
          <cell r="Z136">
            <v>17307.692307692309</v>
          </cell>
          <cell r="AA136">
            <v>813980.76923076913</v>
          </cell>
          <cell r="AH136">
            <v>813980.76923076913</v>
          </cell>
        </row>
        <row r="137">
          <cell r="C137" t="str">
            <v>301308492</v>
          </cell>
          <cell r="D137" t="str">
            <v>Tổ 3</v>
          </cell>
          <cell r="E137" t="str">
            <v>C113</v>
          </cell>
          <cell r="F137" t="str">
            <v>Thợ may</v>
          </cell>
          <cell r="G137" t="str">
            <v>22/11/2012</v>
          </cell>
          <cell r="H137">
            <v>1905000</v>
          </cell>
          <cell r="I137">
            <v>61.6</v>
          </cell>
          <cell r="J137">
            <v>564173.07692307688</v>
          </cell>
          <cell r="M137">
            <v>0</v>
          </cell>
          <cell r="N137">
            <v>0</v>
          </cell>
          <cell r="P137">
            <v>0</v>
          </cell>
          <cell r="R137">
            <v>0</v>
          </cell>
          <cell r="T137">
            <v>0</v>
          </cell>
          <cell r="V137">
            <v>0</v>
          </cell>
          <cell r="W137">
            <v>33846.153846153844</v>
          </cell>
          <cell r="X137">
            <v>61538.461538461539</v>
          </cell>
          <cell r="Y137">
            <v>46153.846153846156</v>
          </cell>
          <cell r="Z137">
            <v>15384.615384615385</v>
          </cell>
          <cell r="AA137">
            <v>721096.15384615376</v>
          </cell>
          <cell r="AH137">
            <v>721096.15384615376</v>
          </cell>
        </row>
        <row r="138">
          <cell r="C138" t="str">
            <v>301163204</v>
          </cell>
          <cell r="D138" t="str">
            <v>Tổ 3</v>
          </cell>
          <cell r="E138" t="str">
            <v>C114</v>
          </cell>
          <cell r="F138" t="str">
            <v>Thợ may</v>
          </cell>
          <cell r="G138" t="str">
            <v>22/11/2012</v>
          </cell>
          <cell r="H138">
            <v>1905000</v>
          </cell>
          <cell r="I138">
            <v>53.6</v>
          </cell>
          <cell r="J138">
            <v>490903.84615384613</v>
          </cell>
          <cell r="M138">
            <v>0</v>
          </cell>
          <cell r="N138">
            <v>0</v>
          </cell>
          <cell r="P138">
            <v>0</v>
          </cell>
          <cell r="R138">
            <v>0</v>
          </cell>
          <cell r="T138">
            <v>0</v>
          </cell>
          <cell r="V138">
            <v>0</v>
          </cell>
          <cell r="W138">
            <v>29615.384615384617</v>
          </cell>
          <cell r="X138">
            <v>53846.153846153844</v>
          </cell>
          <cell r="Y138">
            <v>40384.615384615383</v>
          </cell>
          <cell r="Z138">
            <v>13461.538461538461</v>
          </cell>
          <cell r="AA138">
            <v>628211.5384615385</v>
          </cell>
          <cell r="AH138">
            <v>628211.5384615385</v>
          </cell>
        </row>
        <row r="139">
          <cell r="C139" t="str">
            <v>301255928</v>
          </cell>
          <cell r="D139" t="str">
            <v>Tổ 3</v>
          </cell>
          <cell r="E139" t="str">
            <v>C115</v>
          </cell>
          <cell r="F139" t="str">
            <v>Thợ may</v>
          </cell>
          <cell r="G139" t="str">
            <v>22/11/2012</v>
          </cell>
          <cell r="H139">
            <v>1905000</v>
          </cell>
          <cell r="I139">
            <v>61.6</v>
          </cell>
          <cell r="J139">
            <v>564173.07692307688</v>
          </cell>
          <cell r="M139">
            <v>0</v>
          </cell>
          <cell r="N139">
            <v>0</v>
          </cell>
          <cell r="P139">
            <v>0</v>
          </cell>
          <cell r="R139">
            <v>0</v>
          </cell>
          <cell r="T139">
            <v>0</v>
          </cell>
          <cell r="V139">
            <v>0</v>
          </cell>
          <cell r="W139">
            <v>33846.153846153844</v>
          </cell>
          <cell r="X139">
            <v>61538.461538461539</v>
          </cell>
          <cell r="Y139">
            <v>46153.846153846156</v>
          </cell>
          <cell r="Z139">
            <v>15384.615384615385</v>
          </cell>
          <cell r="AA139">
            <v>721096.15384615376</v>
          </cell>
          <cell r="AH139">
            <v>721096.15384615376</v>
          </cell>
        </row>
        <row r="140">
          <cell r="C140" t="str">
            <v>301255861</v>
          </cell>
          <cell r="D140" t="str">
            <v>Tổ 3</v>
          </cell>
          <cell r="E140" t="str">
            <v>C131</v>
          </cell>
          <cell r="F140" t="str">
            <v>Thợ may</v>
          </cell>
          <cell r="G140" t="str">
            <v>23/11/2012</v>
          </cell>
          <cell r="H140">
            <v>1905000</v>
          </cell>
          <cell r="I140">
            <v>53.6</v>
          </cell>
          <cell r="J140">
            <v>490903.84615384613</v>
          </cell>
          <cell r="M140">
            <v>0</v>
          </cell>
          <cell r="N140">
            <v>0</v>
          </cell>
          <cell r="P140">
            <v>0</v>
          </cell>
          <cell r="R140">
            <v>0</v>
          </cell>
          <cell r="T140">
            <v>0</v>
          </cell>
          <cell r="V140">
            <v>0</v>
          </cell>
          <cell r="W140">
            <v>29615.384615384617</v>
          </cell>
          <cell r="X140">
            <v>53846.153846153844</v>
          </cell>
          <cell r="Y140">
            <v>40384.615384615383</v>
          </cell>
          <cell r="Z140">
            <v>13461.538461538461</v>
          </cell>
          <cell r="AA140">
            <v>628211.5384615385</v>
          </cell>
          <cell r="AH140">
            <v>628211.5384615385</v>
          </cell>
        </row>
        <row r="141">
          <cell r="C141" t="str">
            <v>300737401</v>
          </cell>
          <cell r="D141" t="str">
            <v>Tổ 3</v>
          </cell>
          <cell r="E141" t="str">
            <v>C161</v>
          </cell>
          <cell r="F141" t="str">
            <v>Thợ phụ</v>
          </cell>
          <cell r="G141" t="str">
            <v>27/11/2012</v>
          </cell>
          <cell r="H141">
            <v>1905000</v>
          </cell>
          <cell r="I141">
            <v>32</v>
          </cell>
          <cell r="J141">
            <v>293076.92307692306</v>
          </cell>
          <cell r="M141">
            <v>0</v>
          </cell>
          <cell r="N141">
            <v>0</v>
          </cell>
          <cell r="P141">
            <v>0</v>
          </cell>
          <cell r="R141">
            <v>0</v>
          </cell>
          <cell r="T141">
            <v>0</v>
          </cell>
          <cell r="V141">
            <v>0</v>
          </cell>
          <cell r="W141">
            <v>16923.076923076922</v>
          </cell>
          <cell r="X141">
            <v>30769.23076923077</v>
          </cell>
          <cell r="Y141">
            <v>23076.923076923078</v>
          </cell>
          <cell r="Z141">
            <v>7692.3076923076924</v>
          </cell>
          <cell r="AA141">
            <v>371538.4615384615</v>
          </cell>
          <cell r="AH141">
            <v>371538.4615384615</v>
          </cell>
        </row>
        <row r="142">
          <cell r="C142" t="str">
            <v>300628863</v>
          </cell>
          <cell r="D142" t="str">
            <v>Tổ 3</v>
          </cell>
          <cell r="E142" t="str">
            <v>C162</v>
          </cell>
          <cell r="F142" t="str">
            <v>Thợ phụ</v>
          </cell>
          <cell r="G142" t="str">
            <v>27/11/2012</v>
          </cell>
          <cell r="H142">
            <v>1905000</v>
          </cell>
          <cell r="I142">
            <v>32</v>
          </cell>
          <cell r="J142">
            <v>293076.92307692306</v>
          </cell>
          <cell r="M142">
            <v>0</v>
          </cell>
          <cell r="N142">
            <v>0</v>
          </cell>
          <cell r="P142">
            <v>0</v>
          </cell>
          <cell r="R142">
            <v>0</v>
          </cell>
          <cell r="T142">
            <v>0</v>
          </cell>
          <cell r="V142">
            <v>0</v>
          </cell>
          <cell r="W142">
            <v>16923.076923076922</v>
          </cell>
          <cell r="X142">
            <v>30769.23076923077</v>
          </cell>
          <cell r="Y142">
            <v>23076.923076923078</v>
          </cell>
          <cell r="Z142">
            <v>7692.3076923076924</v>
          </cell>
          <cell r="AA142">
            <v>371538.4615384615</v>
          </cell>
          <cell r="AH142">
            <v>371538.4615384615</v>
          </cell>
        </row>
        <row r="143">
          <cell r="C143" t="str">
            <v>301425978</v>
          </cell>
          <cell r="D143" t="str">
            <v>Tổ 3</v>
          </cell>
          <cell r="E143" t="str">
            <v>C163</v>
          </cell>
          <cell r="F143" t="str">
            <v>Thợ phụ</v>
          </cell>
          <cell r="G143" t="str">
            <v>27/11/2012</v>
          </cell>
          <cell r="H143">
            <v>1905000</v>
          </cell>
          <cell r="I143">
            <v>32</v>
          </cell>
          <cell r="J143">
            <v>293076.92307692306</v>
          </cell>
          <cell r="M143">
            <v>0</v>
          </cell>
          <cell r="N143">
            <v>0</v>
          </cell>
          <cell r="P143">
            <v>0</v>
          </cell>
          <cell r="R143">
            <v>0</v>
          </cell>
          <cell r="T143">
            <v>0</v>
          </cell>
          <cell r="V143">
            <v>0</v>
          </cell>
          <cell r="W143">
            <v>16923.076923076922</v>
          </cell>
          <cell r="X143">
            <v>30769.23076923077</v>
          </cell>
          <cell r="Y143">
            <v>23076.923076923078</v>
          </cell>
          <cell r="Z143">
            <v>7692.3076923076924</v>
          </cell>
          <cell r="AA143">
            <v>371538.4615384615</v>
          </cell>
          <cell r="AH143">
            <v>371538.4615384615</v>
          </cell>
        </row>
        <row r="144">
          <cell r="C144" t="str">
            <v>301039829</v>
          </cell>
          <cell r="D144" t="str">
            <v>Tổ 3</v>
          </cell>
          <cell r="E144" t="str">
            <v>C179</v>
          </cell>
          <cell r="F144" t="str">
            <v>Thợ may</v>
          </cell>
          <cell r="G144" t="str">
            <v>29/11/2012</v>
          </cell>
          <cell r="H144">
            <v>1905000</v>
          </cell>
          <cell r="I144">
            <v>16</v>
          </cell>
          <cell r="J144">
            <v>146538.46153846153</v>
          </cell>
          <cell r="M144">
            <v>0</v>
          </cell>
          <cell r="N144">
            <v>0</v>
          </cell>
          <cell r="P144">
            <v>0</v>
          </cell>
          <cell r="R144">
            <v>0</v>
          </cell>
          <cell r="T144">
            <v>0</v>
          </cell>
          <cell r="V144">
            <v>0</v>
          </cell>
          <cell r="W144">
            <v>8461.538461538461</v>
          </cell>
          <cell r="X144">
            <v>15384.615384615385</v>
          </cell>
          <cell r="Y144">
            <v>11538.461538461539</v>
          </cell>
          <cell r="Z144">
            <v>3846.1538461538462</v>
          </cell>
          <cell r="AA144">
            <v>185769.23076923075</v>
          </cell>
          <cell r="AH144">
            <v>185769.23076923075</v>
          </cell>
        </row>
        <row r="145">
          <cell r="C145" t="str">
            <v>300885013</v>
          </cell>
          <cell r="D145" t="str">
            <v>Tổ 3</v>
          </cell>
          <cell r="E145" t="str">
            <v>C104</v>
          </cell>
          <cell r="F145" t="str">
            <v>Thợ may</v>
          </cell>
          <cell r="G145" t="str">
            <v>21/11/2012</v>
          </cell>
          <cell r="H145">
            <v>1905000</v>
          </cell>
          <cell r="I145">
            <v>12</v>
          </cell>
          <cell r="J145">
            <v>109903.84615384616</v>
          </cell>
          <cell r="M145">
            <v>0</v>
          </cell>
          <cell r="N145">
            <v>0</v>
          </cell>
          <cell r="P145">
            <v>0</v>
          </cell>
          <cell r="R145">
            <v>0</v>
          </cell>
          <cell r="T145">
            <v>0</v>
          </cell>
          <cell r="V145">
            <v>0</v>
          </cell>
          <cell r="W145">
            <v>6346.1538461538457</v>
          </cell>
          <cell r="X145">
            <v>11538.461538461539</v>
          </cell>
          <cell r="Y145">
            <v>8653.8461538461543</v>
          </cell>
          <cell r="Z145">
            <v>2884.6153846153848</v>
          </cell>
          <cell r="AA145">
            <v>139326.92307692306</v>
          </cell>
          <cell r="AH145">
            <v>139326.92307692306</v>
          </cell>
        </row>
        <row r="146">
          <cell r="C146" t="str">
            <v>301368722</v>
          </cell>
          <cell r="D146" t="str">
            <v>Tổ 4</v>
          </cell>
          <cell r="E146" t="str">
            <v>C111</v>
          </cell>
          <cell r="F146" t="str">
            <v>Tổ Trưởng</v>
          </cell>
          <cell r="G146" t="str">
            <v>21/11/2012</v>
          </cell>
          <cell r="H146">
            <v>2450000</v>
          </cell>
          <cell r="I146">
            <v>68</v>
          </cell>
          <cell r="J146">
            <v>800961.5384615385</v>
          </cell>
          <cell r="M146">
            <v>0</v>
          </cell>
          <cell r="N146">
            <v>0</v>
          </cell>
          <cell r="P146">
            <v>0</v>
          </cell>
          <cell r="R146">
            <v>0</v>
          </cell>
          <cell r="T146">
            <v>0</v>
          </cell>
          <cell r="U146">
            <v>440000</v>
          </cell>
          <cell r="V146">
            <v>143846.15384615384</v>
          </cell>
          <cell r="W146">
            <v>35961.538461538461</v>
          </cell>
          <cell r="X146">
            <v>65384.615384615383</v>
          </cell>
          <cell r="Y146">
            <v>49038.461538461539</v>
          </cell>
          <cell r="Z146">
            <v>16346.153846153846</v>
          </cell>
          <cell r="AA146">
            <v>1111538.4615384615</v>
          </cell>
          <cell r="AH146">
            <v>1111538.4615384615</v>
          </cell>
        </row>
        <row r="147">
          <cell r="C147" t="str">
            <v>023525936</v>
          </cell>
          <cell r="D147" t="str">
            <v>Tổ 4</v>
          </cell>
          <cell r="E147" t="str">
            <v>C116</v>
          </cell>
          <cell r="F147" t="str">
            <v>Thợ may</v>
          </cell>
          <cell r="G147" t="str">
            <v>22/11/2012</v>
          </cell>
          <cell r="H147">
            <v>1905000</v>
          </cell>
          <cell r="I147">
            <v>61.6</v>
          </cell>
          <cell r="J147">
            <v>564173.07692307688</v>
          </cell>
          <cell r="M147">
            <v>0</v>
          </cell>
          <cell r="N147">
            <v>0</v>
          </cell>
          <cell r="P147">
            <v>0</v>
          </cell>
          <cell r="R147">
            <v>0</v>
          </cell>
          <cell r="T147">
            <v>0</v>
          </cell>
          <cell r="V147">
            <v>0</v>
          </cell>
          <cell r="W147">
            <v>33846.153846153844</v>
          </cell>
          <cell r="X147">
            <v>61538.461538461539</v>
          </cell>
          <cell r="Y147">
            <v>46153.846153846156</v>
          </cell>
          <cell r="Z147">
            <v>15384.615384615385</v>
          </cell>
          <cell r="AA147">
            <v>721096.15384615376</v>
          </cell>
          <cell r="AH147">
            <v>721096.15384615376</v>
          </cell>
        </row>
        <row r="148">
          <cell r="C148" t="str">
            <v>301580118</v>
          </cell>
          <cell r="D148" t="str">
            <v>Tổ 4</v>
          </cell>
          <cell r="E148" t="str">
            <v>C117</v>
          </cell>
          <cell r="F148" t="str">
            <v>Thợ may</v>
          </cell>
          <cell r="G148" t="str">
            <v>22/11/2012</v>
          </cell>
          <cell r="H148">
            <v>1905000</v>
          </cell>
          <cell r="I148">
            <v>8</v>
          </cell>
          <cell r="J148">
            <v>73269.230769230766</v>
          </cell>
          <cell r="M148">
            <v>0</v>
          </cell>
          <cell r="N148">
            <v>0</v>
          </cell>
          <cell r="P148">
            <v>0</v>
          </cell>
          <cell r="R148">
            <v>0</v>
          </cell>
          <cell r="T148">
            <v>0</v>
          </cell>
          <cell r="V148">
            <v>0</v>
          </cell>
          <cell r="W148">
            <v>4230.7692307692305</v>
          </cell>
          <cell r="X148">
            <v>7692.3076923076924</v>
          </cell>
          <cell r="Y148">
            <v>5769.2307692307695</v>
          </cell>
          <cell r="Z148">
            <v>1923.0769230769231</v>
          </cell>
          <cell r="AA148">
            <v>92884.615384615376</v>
          </cell>
          <cell r="AH148">
            <v>92884.615384615376</v>
          </cell>
        </row>
        <row r="149">
          <cell r="C149" t="str">
            <v>301188265</v>
          </cell>
          <cell r="D149" t="str">
            <v>Tổ 4</v>
          </cell>
          <cell r="E149" t="str">
            <v>C118</v>
          </cell>
          <cell r="F149" t="str">
            <v>Thợ may</v>
          </cell>
          <cell r="G149" t="str">
            <v>22/11/2012</v>
          </cell>
          <cell r="H149">
            <v>1905000</v>
          </cell>
          <cell r="I149">
            <v>61.6</v>
          </cell>
          <cell r="J149">
            <v>564173.07692307688</v>
          </cell>
          <cell r="M149">
            <v>0</v>
          </cell>
          <cell r="N149">
            <v>0</v>
          </cell>
          <cell r="P149">
            <v>0</v>
          </cell>
          <cell r="R149">
            <v>0</v>
          </cell>
          <cell r="T149">
            <v>0</v>
          </cell>
          <cell r="V149">
            <v>0</v>
          </cell>
          <cell r="W149">
            <v>33846.153846153844</v>
          </cell>
          <cell r="X149">
            <v>61538.461538461539</v>
          </cell>
          <cell r="Y149">
            <v>46153.846153846156</v>
          </cell>
          <cell r="Z149">
            <v>15384.615384615385</v>
          </cell>
          <cell r="AA149">
            <v>721096.15384615376</v>
          </cell>
          <cell r="AH149">
            <v>721096.15384615376</v>
          </cell>
        </row>
        <row r="150">
          <cell r="C150" t="str">
            <v>334253315</v>
          </cell>
          <cell r="D150" t="str">
            <v>Tổ 4</v>
          </cell>
          <cell r="E150" t="str">
            <v>C119</v>
          </cell>
          <cell r="F150" t="str">
            <v>Thợ may</v>
          </cell>
          <cell r="G150" t="str">
            <v>22/11/2012</v>
          </cell>
          <cell r="H150">
            <v>1905000</v>
          </cell>
          <cell r="I150">
            <v>53.6</v>
          </cell>
          <cell r="J150">
            <v>490903.84615384613</v>
          </cell>
          <cell r="M150">
            <v>0</v>
          </cell>
          <cell r="N150">
            <v>0</v>
          </cell>
          <cell r="P150">
            <v>0</v>
          </cell>
          <cell r="R150">
            <v>0</v>
          </cell>
          <cell r="T150">
            <v>0</v>
          </cell>
          <cell r="V150">
            <v>0</v>
          </cell>
          <cell r="W150">
            <v>29615.384615384617</v>
          </cell>
          <cell r="X150">
            <v>53846.153846153844</v>
          </cell>
          <cell r="Y150">
            <v>40384.615384615383</v>
          </cell>
          <cell r="Z150">
            <v>13461.538461538461</v>
          </cell>
          <cell r="AA150">
            <v>628211.5384615385</v>
          </cell>
          <cell r="AH150">
            <v>628211.5384615385</v>
          </cell>
        </row>
        <row r="151">
          <cell r="C151" t="str">
            <v>301524795</v>
          </cell>
          <cell r="D151" t="str">
            <v>Tổ 4</v>
          </cell>
          <cell r="E151" t="str">
            <v>C120</v>
          </cell>
          <cell r="F151" t="str">
            <v>Thợ may</v>
          </cell>
          <cell r="G151" t="str">
            <v>22/11/2012</v>
          </cell>
          <cell r="H151">
            <v>1905000</v>
          </cell>
          <cell r="I151">
            <v>61.6</v>
          </cell>
          <cell r="J151">
            <v>564173.07692307688</v>
          </cell>
          <cell r="M151">
            <v>0</v>
          </cell>
          <cell r="N151">
            <v>0</v>
          </cell>
          <cell r="P151">
            <v>0</v>
          </cell>
          <cell r="R151">
            <v>0</v>
          </cell>
          <cell r="T151">
            <v>0</v>
          </cell>
          <cell r="V151">
            <v>0</v>
          </cell>
          <cell r="W151">
            <v>33846.153846153844</v>
          </cell>
          <cell r="X151">
            <v>61538.461538461539</v>
          </cell>
          <cell r="Y151">
            <v>46153.846153846156</v>
          </cell>
          <cell r="Z151">
            <v>15384.615384615385</v>
          </cell>
          <cell r="AA151">
            <v>721096.15384615376</v>
          </cell>
          <cell r="AH151">
            <v>721096.15384615376</v>
          </cell>
        </row>
        <row r="152">
          <cell r="C152" t="str">
            <v>300947470</v>
          </cell>
          <cell r="D152" t="str">
            <v>Tổ 4</v>
          </cell>
          <cell r="E152" t="str">
            <v>C121</v>
          </cell>
          <cell r="F152" t="str">
            <v>Thợ may</v>
          </cell>
          <cell r="G152" t="str">
            <v>22/11/2012</v>
          </cell>
          <cell r="H152">
            <v>1905000</v>
          </cell>
          <cell r="I152">
            <v>61.6</v>
          </cell>
          <cell r="J152">
            <v>564173.07692307688</v>
          </cell>
          <cell r="M152">
            <v>0</v>
          </cell>
          <cell r="N152">
            <v>0</v>
          </cell>
          <cell r="P152">
            <v>0</v>
          </cell>
          <cell r="R152">
            <v>0</v>
          </cell>
          <cell r="T152">
            <v>0</v>
          </cell>
          <cell r="V152">
            <v>0</v>
          </cell>
          <cell r="W152">
            <v>33846.153846153844</v>
          </cell>
          <cell r="X152">
            <v>61538.461538461539</v>
          </cell>
          <cell r="Y152">
            <v>46153.846153846156</v>
          </cell>
          <cell r="Z152">
            <v>15384.615384615385</v>
          </cell>
          <cell r="AA152">
            <v>721096.15384615376</v>
          </cell>
          <cell r="AH152">
            <v>721096.15384615376</v>
          </cell>
        </row>
        <row r="153">
          <cell r="C153" t="str">
            <v>300931730</v>
          </cell>
          <cell r="D153" t="str">
            <v>Tổ 4</v>
          </cell>
          <cell r="E153" t="str">
            <v>C122</v>
          </cell>
          <cell r="F153" t="str">
            <v>Thợ may</v>
          </cell>
          <cell r="G153" t="str">
            <v>22/11/2012</v>
          </cell>
          <cell r="H153">
            <v>1905000</v>
          </cell>
          <cell r="I153">
            <v>61.6</v>
          </cell>
          <cell r="J153">
            <v>564173.07692307688</v>
          </cell>
          <cell r="M153">
            <v>0</v>
          </cell>
          <cell r="N153">
            <v>0</v>
          </cell>
          <cell r="P153">
            <v>0</v>
          </cell>
          <cell r="R153">
            <v>0</v>
          </cell>
          <cell r="T153">
            <v>0</v>
          </cell>
          <cell r="V153">
            <v>0</v>
          </cell>
          <cell r="W153">
            <v>33846.153846153844</v>
          </cell>
          <cell r="X153">
            <v>61538.461538461539</v>
          </cell>
          <cell r="Y153">
            <v>46153.846153846156</v>
          </cell>
          <cell r="Z153">
            <v>15384.615384615385</v>
          </cell>
          <cell r="AA153">
            <v>721096.15384615376</v>
          </cell>
          <cell r="AH153">
            <v>721096.15384615376</v>
          </cell>
        </row>
        <row r="154">
          <cell r="C154" t="str">
            <v>241310346</v>
          </cell>
          <cell r="D154" t="str">
            <v>Tổ 4</v>
          </cell>
          <cell r="E154" t="str">
            <v>C123</v>
          </cell>
          <cell r="F154" t="str">
            <v>Thợ may</v>
          </cell>
          <cell r="G154" t="str">
            <v>22/11/2012</v>
          </cell>
          <cell r="H154">
            <v>1905000</v>
          </cell>
          <cell r="I154">
            <v>57.6</v>
          </cell>
          <cell r="J154">
            <v>527538.4615384615</v>
          </cell>
          <cell r="M154">
            <v>0</v>
          </cell>
          <cell r="N154">
            <v>0</v>
          </cell>
          <cell r="P154">
            <v>0</v>
          </cell>
          <cell r="R154">
            <v>0</v>
          </cell>
          <cell r="T154">
            <v>0</v>
          </cell>
          <cell r="V154">
            <v>0</v>
          </cell>
          <cell r="W154">
            <v>31730.76923076923</v>
          </cell>
          <cell r="X154">
            <v>57692.307692307695</v>
          </cell>
          <cell r="Y154">
            <v>43269.230769230766</v>
          </cell>
          <cell r="Z154">
            <v>14423.076923076924</v>
          </cell>
          <cell r="AA154">
            <v>674653.84615384613</v>
          </cell>
          <cell r="AH154">
            <v>674653.84615384613</v>
          </cell>
        </row>
        <row r="155">
          <cell r="C155" t="str">
            <v>300913202</v>
          </cell>
          <cell r="D155" t="str">
            <v>Tổ 4</v>
          </cell>
          <cell r="E155" t="str">
            <v>C124</v>
          </cell>
          <cell r="F155" t="str">
            <v>Thợ may</v>
          </cell>
          <cell r="G155" t="str">
            <v>22/11/2012</v>
          </cell>
          <cell r="H155">
            <v>1905000</v>
          </cell>
          <cell r="I155">
            <v>61.6</v>
          </cell>
          <cell r="J155">
            <v>564173.07692307688</v>
          </cell>
          <cell r="M155">
            <v>0</v>
          </cell>
          <cell r="N155">
            <v>0</v>
          </cell>
          <cell r="P155">
            <v>0</v>
          </cell>
          <cell r="R155">
            <v>0</v>
          </cell>
          <cell r="T155">
            <v>0</v>
          </cell>
          <cell r="V155">
            <v>0</v>
          </cell>
          <cell r="W155">
            <v>33846.153846153844</v>
          </cell>
          <cell r="X155">
            <v>61538.461538461539</v>
          </cell>
          <cell r="Y155">
            <v>46153.846153846156</v>
          </cell>
          <cell r="Z155">
            <v>15384.615384615385</v>
          </cell>
          <cell r="AA155">
            <v>721096.15384615376</v>
          </cell>
          <cell r="AH155">
            <v>721096.15384615376</v>
          </cell>
        </row>
        <row r="156">
          <cell r="C156" t="str">
            <v>301086223</v>
          </cell>
          <cell r="D156" t="str">
            <v>Tổ 4</v>
          </cell>
          <cell r="E156" t="str">
            <v>C128</v>
          </cell>
          <cell r="F156" t="str">
            <v>Thợ may</v>
          </cell>
          <cell r="G156" t="str">
            <v>23/11/2012</v>
          </cell>
          <cell r="H156">
            <v>1905000</v>
          </cell>
          <cell r="I156">
            <v>53.6</v>
          </cell>
          <cell r="J156">
            <v>490903.84615384613</v>
          </cell>
          <cell r="M156">
            <v>0</v>
          </cell>
          <cell r="N156">
            <v>0</v>
          </cell>
          <cell r="P156">
            <v>0</v>
          </cell>
          <cell r="R156">
            <v>0</v>
          </cell>
          <cell r="T156">
            <v>0</v>
          </cell>
          <cell r="V156">
            <v>0</v>
          </cell>
          <cell r="W156">
            <v>29615.384615384617</v>
          </cell>
          <cell r="X156">
            <v>53846.153846153844</v>
          </cell>
          <cell r="Y156">
            <v>40384.615384615383</v>
          </cell>
          <cell r="Z156">
            <v>13461.538461538461</v>
          </cell>
          <cell r="AA156">
            <v>628211.5384615385</v>
          </cell>
          <cell r="AH156">
            <v>628211.5384615385</v>
          </cell>
        </row>
        <row r="157">
          <cell r="C157" t="str">
            <v>301194335</v>
          </cell>
          <cell r="D157" t="str">
            <v>Tổ 4</v>
          </cell>
          <cell r="E157" t="str">
            <v>C129</v>
          </cell>
          <cell r="F157" t="str">
            <v>Thợ may</v>
          </cell>
          <cell r="G157" t="str">
            <v>23/11/2012</v>
          </cell>
          <cell r="H157">
            <v>1905000</v>
          </cell>
          <cell r="I157">
            <v>53.6</v>
          </cell>
          <cell r="J157">
            <v>490903.84615384613</v>
          </cell>
          <cell r="M157">
            <v>0</v>
          </cell>
          <cell r="N157">
            <v>0</v>
          </cell>
          <cell r="P157">
            <v>0</v>
          </cell>
          <cell r="R157">
            <v>0</v>
          </cell>
          <cell r="T157">
            <v>0</v>
          </cell>
          <cell r="V157">
            <v>0</v>
          </cell>
          <cell r="W157">
            <v>29615.384615384617</v>
          </cell>
          <cell r="X157">
            <v>53846.153846153844</v>
          </cell>
          <cell r="Y157">
            <v>40384.615384615383</v>
          </cell>
          <cell r="Z157">
            <v>13461.538461538461</v>
          </cell>
          <cell r="AA157">
            <v>628211.5384615385</v>
          </cell>
          <cell r="AH157">
            <v>628211.5384615385</v>
          </cell>
        </row>
        <row r="158">
          <cell r="C158" t="str">
            <v>301181940</v>
          </cell>
          <cell r="D158" t="str">
            <v>Tổ 4</v>
          </cell>
          <cell r="E158" t="str">
            <v>C130</v>
          </cell>
          <cell r="F158" t="str">
            <v>Thợ may</v>
          </cell>
          <cell r="G158" t="str">
            <v>23/11/2012</v>
          </cell>
          <cell r="H158">
            <v>1905000</v>
          </cell>
          <cell r="I158">
            <v>37.6</v>
          </cell>
          <cell r="J158">
            <v>344365.38461538462</v>
          </cell>
          <cell r="M158">
            <v>0</v>
          </cell>
          <cell r="N158">
            <v>0</v>
          </cell>
          <cell r="P158">
            <v>0</v>
          </cell>
          <cell r="R158">
            <v>0</v>
          </cell>
          <cell r="T158">
            <v>0</v>
          </cell>
          <cell r="V158">
            <v>0</v>
          </cell>
          <cell r="W158">
            <v>21153.846153846152</v>
          </cell>
          <cell r="X158">
            <v>38461.538461538461</v>
          </cell>
          <cell r="Y158">
            <v>28846.153846153848</v>
          </cell>
          <cell r="Z158">
            <v>9615.3846153846152</v>
          </cell>
          <cell r="AA158">
            <v>442442.30769230769</v>
          </cell>
          <cell r="AH158">
            <v>442442.30769230769</v>
          </cell>
        </row>
        <row r="159">
          <cell r="C159" t="str">
            <v>301263342</v>
          </cell>
          <cell r="D159" t="str">
            <v>Tổ 4</v>
          </cell>
          <cell r="E159" t="str">
            <v>C133</v>
          </cell>
          <cell r="F159" t="str">
            <v>Thợ may</v>
          </cell>
          <cell r="G159" t="str">
            <v>23/11/2012</v>
          </cell>
          <cell r="H159">
            <v>1905000</v>
          </cell>
          <cell r="I159">
            <v>53.6</v>
          </cell>
          <cell r="J159">
            <v>490903.84615384613</v>
          </cell>
          <cell r="M159">
            <v>0</v>
          </cell>
          <cell r="N159">
            <v>0</v>
          </cell>
          <cell r="P159">
            <v>0</v>
          </cell>
          <cell r="R159">
            <v>0</v>
          </cell>
          <cell r="T159">
            <v>0</v>
          </cell>
          <cell r="V159">
            <v>0</v>
          </cell>
          <cell r="W159">
            <v>29615.384615384617</v>
          </cell>
          <cell r="X159">
            <v>53846.153846153844</v>
          </cell>
          <cell r="Y159">
            <v>40384.615384615383</v>
          </cell>
          <cell r="Z159">
            <v>13461.538461538461</v>
          </cell>
          <cell r="AA159">
            <v>628211.5384615385</v>
          </cell>
          <cell r="AH159">
            <v>628211.5384615385</v>
          </cell>
        </row>
        <row r="160">
          <cell r="C160" t="str">
            <v>363587153</v>
          </cell>
          <cell r="D160" t="str">
            <v>Tổ 4</v>
          </cell>
          <cell r="E160" t="str">
            <v>C134</v>
          </cell>
          <cell r="F160" t="str">
            <v>Thợ may</v>
          </cell>
          <cell r="G160" t="str">
            <v>23/11/2012</v>
          </cell>
          <cell r="H160">
            <v>1905000</v>
          </cell>
          <cell r="I160">
            <v>53.6</v>
          </cell>
          <cell r="J160">
            <v>490903.84615384613</v>
          </cell>
          <cell r="M160">
            <v>0</v>
          </cell>
          <cell r="N160">
            <v>0</v>
          </cell>
          <cell r="P160">
            <v>0</v>
          </cell>
          <cell r="R160">
            <v>0</v>
          </cell>
          <cell r="T160">
            <v>0</v>
          </cell>
          <cell r="V160">
            <v>0</v>
          </cell>
          <cell r="W160">
            <v>29615.384615384617</v>
          </cell>
          <cell r="X160">
            <v>53846.153846153844</v>
          </cell>
          <cell r="Y160">
            <v>40384.615384615383</v>
          </cell>
          <cell r="Z160">
            <v>13461.538461538461</v>
          </cell>
          <cell r="AA160">
            <v>628211.5384615385</v>
          </cell>
          <cell r="AH160">
            <v>628211.5384615385</v>
          </cell>
        </row>
        <row r="161">
          <cell r="C161" t="str">
            <v>301308763</v>
          </cell>
          <cell r="D161" t="str">
            <v>Tổ 4</v>
          </cell>
          <cell r="E161" t="str">
            <v>C135</v>
          </cell>
          <cell r="F161" t="str">
            <v>Thợ may</v>
          </cell>
          <cell r="G161" t="str">
            <v>23/11/2012</v>
          </cell>
          <cell r="H161">
            <v>1905000</v>
          </cell>
          <cell r="I161">
            <v>53.6</v>
          </cell>
          <cell r="J161">
            <v>490903.84615384613</v>
          </cell>
          <cell r="M161">
            <v>0</v>
          </cell>
          <cell r="N161">
            <v>0</v>
          </cell>
          <cell r="P161">
            <v>0</v>
          </cell>
          <cell r="R161">
            <v>0</v>
          </cell>
          <cell r="T161">
            <v>0</v>
          </cell>
          <cell r="V161">
            <v>0</v>
          </cell>
          <cell r="W161">
            <v>29615.384615384617</v>
          </cell>
          <cell r="X161">
            <v>53846.153846153844</v>
          </cell>
          <cell r="Y161">
            <v>40384.615384615383</v>
          </cell>
          <cell r="Z161">
            <v>13461.538461538461</v>
          </cell>
          <cell r="AA161">
            <v>628211.5384615385</v>
          </cell>
          <cell r="AH161">
            <v>628211.5384615385</v>
          </cell>
        </row>
        <row r="162">
          <cell r="C162" t="str">
            <v>301181429</v>
          </cell>
          <cell r="D162" t="str">
            <v>Tổ 4</v>
          </cell>
          <cell r="E162" t="str">
            <v>C143</v>
          </cell>
          <cell r="F162" t="str">
            <v>Thợ may</v>
          </cell>
          <cell r="G162" t="str">
            <v>26/11/2012</v>
          </cell>
          <cell r="H162">
            <v>1905000</v>
          </cell>
          <cell r="I162">
            <v>40</v>
          </cell>
          <cell r="J162">
            <v>366346.15384615381</v>
          </cell>
          <cell r="M162">
            <v>0</v>
          </cell>
          <cell r="N162">
            <v>0</v>
          </cell>
          <cell r="P162">
            <v>0</v>
          </cell>
          <cell r="R162">
            <v>0</v>
          </cell>
          <cell r="T162">
            <v>0</v>
          </cell>
          <cell r="V162">
            <v>0</v>
          </cell>
          <cell r="W162">
            <v>21153.846153846152</v>
          </cell>
          <cell r="X162">
            <v>38461.538461538461</v>
          </cell>
          <cell r="Y162">
            <v>28846.153846153848</v>
          </cell>
          <cell r="Z162">
            <v>9615.3846153846152</v>
          </cell>
          <cell r="AA162">
            <v>464423.07692307688</v>
          </cell>
          <cell r="AH162">
            <v>464423.07692307688</v>
          </cell>
        </row>
        <row r="163">
          <cell r="C163" t="str">
            <v>301436141</v>
          </cell>
          <cell r="D163" t="str">
            <v>Tổ 4</v>
          </cell>
          <cell r="E163" t="str">
            <v>C144</v>
          </cell>
          <cell r="F163" t="str">
            <v>Thợ may</v>
          </cell>
          <cell r="G163" t="str">
            <v>26/11/2012</v>
          </cell>
          <cell r="H163">
            <v>1905000</v>
          </cell>
          <cell r="I163">
            <v>40</v>
          </cell>
          <cell r="J163">
            <v>366346.15384615381</v>
          </cell>
          <cell r="M163">
            <v>0</v>
          </cell>
          <cell r="N163">
            <v>0</v>
          </cell>
          <cell r="P163">
            <v>0</v>
          </cell>
          <cell r="R163">
            <v>0</v>
          </cell>
          <cell r="T163">
            <v>0</v>
          </cell>
          <cell r="V163">
            <v>0</v>
          </cell>
          <cell r="W163">
            <v>21153.846153846152</v>
          </cell>
          <cell r="X163">
            <v>38461.538461538461</v>
          </cell>
          <cell r="Y163">
            <v>28846.153846153848</v>
          </cell>
          <cell r="Z163">
            <v>9615.3846153846152</v>
          </cell>
          <cell r="AA163">
            <v>464423.07692307688</v>
          </cell>
          <cell r="AH163">
            <v>464423.07692307688</v>
          </cell>
        </row>
        <row r="164">
          <cell r="C164" t="str">
            <v>371390920</v>
          </cell>
          <cell r="D164" t="str">
            <v>Tổ 4</v>
          </cell>
          <cell r="E164" t="str">
            <v>C145</v>
          </cell>
          <cell r="F164" t="str">
            <v>Thợ may</v>
          </cell>
          <cell r="G164" t="str">
            <v>26/11/2012</v>
          </cell>
          <cell r="H164">
            <v>1905000</v>
          </cell>
          <cell r="I164">
            <v>36</v>
          </cell>
          <cell r="J164">
            <v>329711.53846153844</v>
          </cell>
          <cell r="M164">
            <v>0</v>
          </cell>
          <cell r="N164">
            <v>0</v>
          </cell>
          <cell r="P164">
            <v>0</v>
          </cell>
          <cell r="R164">
            <v>0</v>
          </cell>
          <cell r="T164">
            <v>0</v>
          </cell>
          <cell r="V164">
            <v>0</v>
          </cell>
          <cell r="W164">
            <v>19038.461538461539</v>
          </cell>
          <cell r="X164">
            <v>34615.384615384617</v>
          </cell>
          <cell r="Y164">
            <v>25961.538461538461</v>
          </cell>
          <cell r="Z164">
            <v>8653.8461538461543</v>
          </cell>
          <cell r="AA164">
            <v>417980.76923076919</v>
          </cell>
          <cell r="AH164">
            <v>417980.76923076919</v>
          </cell>
        </row>
        <row r="165">
          <cell r="C165" t="str">
            <v>311920413</v>
          </cell>
          <cell r="D165" t="str">
            <v>Tổ 4</v>
          </cell>
          <cell r="E165" t="str">
            <v>C148</v>
          </cell>
          <cell r="F165" t="str">
            <v>Thợ may</v>
          </cell>
          <cell r="G165" t="str">
            <v>26/11/2012</v>
          </cell>
          <cell r="H165">
            <v>1905000</v>
          </cell>
          <cell r="I165">
            <v>40</v>
          </cell>
          <cell r="J165">
            <v>366346.15384615381</v>
          </cell>
          <cell r="M165">
            <v>0</v>
          </cell>
          <cell r="N165">
            <v>0</v>
          </cell>
          <cell r="P165">
            <v>0</v>
          </cell>
          <cell r="R165">
            <v>0</v>
          </cell>
          <cell r="T165">
            <v>0</v>
          </cell>
          <cell r="V165">
            <v>0</v>
          </cell>
          <cell r="W165">
            <v>21153.846153846152</v>
          </cell>
          <cell r="X165">
            <v>38461.538461538461</v>
          </cell>
          <cell r="Y165">
            <v>28846.153846153848</v>
          </cell>
          <cell r="Z165">
            <v>9615.3846153846152</v>
          </cell>
          <cell r="AA165">
            <v>464423.07692307688</v>
          </cell>
          <cell r="AH165">
            <v>464423.07692307688</v>
          </cell>
        </row>
        <row r="166">
          <cell r="C166" t="str">
            <v>300852027</v>
          </cell>
          <cell r="D166" t="str">
            <v>Tổ 4</v>
          </cell>
          <cell r="E166" t="str">
            <v>C149</v>
          </cell>
          <cell r="F166" t="str">
            <v>Thợ may</v>
          </cell>
          <cell r="G166" t="str">
            <v>26/11/2012</v>
          </cell>
          <cell r="H166">
            <v>1905000</v>
          </cell>
          <cell r="I166">
            <v>40</v>
          </cell>
          <cell r="J166">
            <v>366346.15384615381</v>
          </cell>
          <cell r="M166">
            <v>0</v>
          </cell>
          <cell r="N166">
            <v>0</v>
          </cell>
          <cell r="P166">
            <v>0</v>
          </cell>
          <cell r="R166">
            <v>0</v>
          </cell>
          <cell r="T166">
            <v>0</v>
          </cell>
          <cell r="V166">
            <v>0</v>
          </cell>
          <cell r="W166">
            <v>21153.846153846152</v>
          </cell>
          <cell r="X166">
            <v>38461.538461538461</v>
          </cell>
          <cell r="Y166">
            <v>28846.153846153848</v>
          </cell>
          <cell r="Z166">
            <v>9615.3846153846152</v>
          </cell>
          <cell r="AA166">
            <v>464423.07692307688</v>
          </cell>
          <cell r="AH166">
            <v>464423.07692307688</v>
          </cell>
        </row>
        <row r="167">
          <cell r="C167" t="str">
            <v>301236290</v>
          </cell>
          <cell r="D167" t="str">
            <v>Tổ 4</v>
          </cell>
          <cell r="E167" t="str">
            <v>C150</v>
          </cell>
          <cell r="F167" t="str">
            <v>Thợ may</v>
          </cell>
          <cell r="G167" t="str">
            <v>26/11/2012</v>
          </cell>
          <cell r="H167">
            <v>1905000</v>
          </cell>
          <cell r="I167">
            <v>40</v>
          </cell>
          <cell r="J167">
            <v>366346.15384615381</v>
          </cell>
          <cell r="M167">
            <v>0</v>
          </cell>
          <cell r="N167">
            <v>0</v>
          </cell>
          <cell r="P167">
            <v>0</v>
          </cell>
          <cell r="R167">
            <v>0</v>
          </cell>
          <cell r="T167">
            <v>0</v>
          </cell>
          <cell r="V167">
            <v>0</v>
          </cell>
          <cell r="W167">
            <v>21153.846153846152</v>
          </cell>
          <cell r="X167">
            <v>38461.538461538461</v>
          </cell>
          <cell r="Y167">
            <v>28846.153846153848</v>
          </cell>
          <cell r="Z167">
            <v>9615.3846153846152</v>
          </cell>
          <cell r="AA167">
            <v>464423.07692307688</v>
          </cell>
          <cell r="AH167">
            <v>464423.07692307688</v>
          </cell>
        </row>
        <row r="168">
          <cell r="C168" t="str">
            <v>300886926</v>
          </cell>
          <cell r="D168" t="str">
            <v>Tổ 4</v>
          </cell>
          <cell r="E168" t="str">
            <v>C151</v>
          </cell>
          <cell r="F168" t="str">
            <v>Thợ may</v>
          </cell>
          <cell r="G168" t="str">
            <v>26/11/2012</v>
          </cell>
          <cell r="H168">
            <v>1905000</v>
          </cell>
          <cell r="I168">
            <v>40</v>
          </cell>
          <cell r="J168">
            <v>366346.15384615381</v>
          </cell>
          <cell r="M168">
            <v>0</v>
          </cell>
          <cell r="N168">
            <v>0</v>
          </cell>
          <cell r="P168">
            <v>0</v>
          </cell>
          <cell r="R168">
            <v>0</v>
          </cell>
          <cell r="T168">
            <v>0</v>
          </cell>
          <cell r="V168">
            <v>0</v>
          </cell>
          <cell r="W168">
            <v>21153.846153846152</v>
          </cell>
          <cell r="X168">
            <v>38461.538461538461</v>
          </cell>
          <cell r="Y168">
            <v>28846.153846153848</v>
          </cell>
          <cell r="Z168">
            <v>9615.3846153846152</v>
          </cell>
          <cell r="AA168">
            <v>464423.07692307688</v>
          </cell>
          <cell r="AH168">
            <v>464423.07692307688</v>
          </cell>
        </row>
        <row r="169">
          <cell r="C169" t="str">
            <v>301314137</v>
          </cell>
          <cell r="D169" t="str">
            <v>Tổ 4</v>
          </cell>
          <cell r="E169" t="str">
            <v>C164</v>
          </cell>
          <cell r="F169" t="str">
            <v>Thợ phụ</v>
          </cell>
          <cell r="G169" t="str">
            <v>27/11/2012</v>
          </cell>
          <cell r="H169">
            <v>1905000</v>
          </cell>
          <cell r="I169">
            <v>32</v>
          </cell>
          <cell r="J169">
            <v>293076.92307692306</v>
          </cell>
          <cell r="M169">
            <v>0</v>
          </cell>
          <cell r="N169">
            <v>0</v>
          </cell>
          <cell r="P169">
            <v>0</v>
          </cell>
          <cell r="R169">
            <v>0</v>
          </cell>
          <cell r="T169">
            <v>0</v>
          </cell>
          <cell r="V169">
            <v>0</v>
          </cell>
          <cell r="W169">
            <v>16923.076923076922</v>
          </cell>
          <cell r="X169">
            <v>30769.23076923077</v>
          </cell>
          <cell r="Y169">
            <v>23076.923076923078</v>
          </cell>
          <cell r="Z169">
            <v>7692.3076923076924</v>
          </cell>
          <cell r="AA169">
            <v>371538.4615384615</v>
          </cell>
          <cell r="AH169">
            <v>371538.4615384615</v>
          </cell>
        </row>
        <row r="170">
          <cell r="C170" t="str">
            <v>300926382</v>
          </cell>
          <cell r="D170" t="str">
            <v>Tổ 4</v>
          </cell>
          <cell r="E170" t="str">
            <v>C165</v>
          </cell>
          <cell r="F170" t="str">
            <v>Thợ phụ</v>
          </cell>
          <cell r="G170" t="str">
            <v>27/11/2012</v>
          </cell>
          <cell r="H170">
            <v>1905000</v>
          </cell>
          <cell r="I170">
            <v>32</v>
          </cell>
          <cell r="J170">
            <v>293076.92307692306</v>
          </cell>
          <cell r="M170">
            <v>0</v>
          </cell>
          <cell r="N170">
            <v>0</v>
          </cell>
          <cell r="P170">
            <v>0</v>
          </cell>
          <cell r="R170">
            <v>0</v>
          </cell>
          <cell r="T170">
            <v>0</v>
          </cell>
          <cell r="V170">
            <v>0</v>
          </cell>
          <cell r="W170">
            <v>16923.076923076922</v>
          </cell>
          <cell r="X170">
            <v>30769.23076923077</v>
          </cell>
          <cell r="Y170">
            <v>23076.923076923078</v>
          </cell>
          <cell r="Z170">
            <v>7692.3076923076924</v>
          </cell>
          <cell r="AA170">
            <v>371538.4615384615</v>
          </cell>
          <cell r="AH170">
            <v>371538.4615384615</v>
          </cell>
        </row>
        <row r="171">
          <cell r="C171" t="str">
            <v>331404434</v>
          </cell>
          <cell r="D171" t="str">
            <v>Tổ 4</v>
          </cell>
          <cell r="E171" t="str">
            <v>C166</v>
          </cell>
          <cell r="F171" t="str">
            <v>Thợ phụ</v>
          </cell>
          <cell r="G171" t="str">
            <v>27/11/2012</v>
          </cell>
          <cell r="H171">
            <v>1905000</v>
          </cell>
          <cell r="I171">
            <v>16</v>
          </cell>
          <cell r="J171">
            <v>146538.46153846153</v>
          </cell>
          <cell r="M171">
            <v>0</v>
          </cell>
          <cell r="N171">
            <v>0</v>
          </cell>
          <cell r="P171">
            <v>0</v>
          </cell>
          <cell r="R171">
            <v>0</v>
          </cell>
          <cell r="T171">
            <v>0</v>
          </cell>
          <cell r="V171">
            <v>0</v>
          </cell>
          <cell r="W171">
            <v>8461.538461538461</v>
          </cell>
          <cell r="X171">
            <v>15384.615384615385</v>
          </cell>
          <cell r="Y171">
            <v>11538.461538461539</v>
          </cell>
          <cell r="Z171">
            <v>3846.1538461538462</v>
          </cell>
          <cell r="AA171">
            <v>185769.23076923075</v>
          </cell>
          <cell r="AH171">
            <v>185769.23076923075</v>
          </cell>
        </row>
        <row r="172">
          <cell r="C172" t="str">
            <v>301263534</v>
          </cell>
          <cell r="D172" t="str">
            <v>Tổ 4</v>
          </cell>
          <cell r="E172" t="str">
            <v>C167</v>
          </cell>
          <cell r="F172" t="str">
            <v>Thợ may</v>
          </cell>
          <cell r="G172" t="str">
            <v>27/11/2012</v>
          </cell>
          <cell r="H172">
            <v>1905000</v>
          </cell>
          <cell r="I172">
            <v>16</v>
          </cell>
          <cell r="J172">
            <v>146538.46153846153</v>
          </cell>
          <cell r="M172">
            <v>0</v>
          </cell>
          <cell r="N172">
            <v>0</v>
          </cell>
          <cell r="P172">
            <v>0</v>
          </cell>
          <cell r="R172">
            <v>0</v>
          </cell>
          <cell r="T172">
            <v>0</v>
          </cell>
          <cell r="V172">
            <v>0</v>
          </cell>
          <cell r="W172">
            <v>8461.538461538461</v>
          </cell>
          <cell r="X172">
            <v>15384.615384615385</v>
          </cell>
          <cell r="Y172">
            <v>11538.461538461539</v>
          </cell>
          <cell r="Z172">
            <v>3846.1538461538462</v>
          </cell>
          <cell r="AA172">
            <v>185769.23076923075</v>
          </cell>
          <cell r="AH172">
            <v>185769.23076923075</v>
          </cell>
        </row>
        <row r="173">
          <cell r="C173" t="str">
            <v>301346090</v>
          </cell>
          <cell r="D173" t="str">
            <v>Tổ 4</v>
          </cell>
          <cell r="E173" t="str">
            <v>C169</v>
          </cell>
          <cell r="F173" t="str">
            <v>Thợ may</v>
          </cell>
          <cell r="G173" t="str">
            <v>27/11/2012</v>
          </cell>
          <cell r="H173">
            <v>1905000</v>
          </cell>
          <cell r="I173">
            <v>32</v>
          </cell>
          <cell r="J173">
            <v>293076.92307692306</v>
          </cell>
          <cell r="M173">
            <v>0</v>
          </cell>
          <cell r="N173">
            <v>0</v>
          </cell>
          <cell r="P173">
            <v>0</v>
          </cell>
          <cell r="R173">
            <v>0</v>
          </cell>
          <cell r="T173">
            <v>0</v>
          </cell>
          <cell r="V173">
            <v>0</v>
          </cell>
          <cell r="W173">
            <v>16923.076923076922</v>
          </cell>
          <cell r="X173">
            <v>30769.23076923077</v>
          </cell>
          <cell r="Y173">
            <v>23076.923076923078</v>
          </cell>
          <cell r="Z173">
            <v>7692.3076923076924</v>
          </cell>
          <cell r="AA173">
            <v>371538.4615384615</v>
          </cell>
          <cell r="AH173">
            <v>371538.4615384615</v>
          </cell>
        </row>
        <row r="174">
          <cell r="C174" t="str">
            <v>381453209</v>
          </cell>
          <cell r="D174" t="str">
            <v>Tổ 4</v>
          </cell>
          <cell r="E174" t="str">
            <v>C170</v>
          </cell>
          <cell r="F174" t="str">
            <v>Thợ may</v>
          </cell>
          <cell r="G174" t="str">
            <v>27/11/2012</v>
          </cell>
          <cell r="H174">
            <v>1905000</v>
          </cell>
          <cell r="I174">
            <v>32</v>
          </cell>
          <cell r="J174">
            <v>293076.92307692306</v>
          </cell>
          <cell r="M174">
            <v>0</v>
          </cell>
          <cell r="N174">
            <v>0</v>
          </cell>
          <cell r="P174">
            <v>0</v>
          </cell>
          <cell r="R174">
            <v>0</v>
          </cell>
          <cell r="T174">
            <v>0</v>
          </cell>
          <cell r="V174">
            <v>0</v>
          </cell>
          <cell r="W174">
            <v>16923.076923076922</v>
          </cell>
          <cell r="X174">
            <v>30769.23076923077</v>
          </cell>
          <cell r="Y174">
            <v>23076.923076923078</v>
          </cell>
          <cell r="Z174">
            <v>7692.3076923076924</v>
          </cell>
          <cell r="AA174">
            <v>371538.4615384615</v>
          </cell>
          <cell r="AH174">
            <v>371538.4615384615</v>
          </cell>
        </row>
        <row r="175">
          <cell r="C175" t="str">
            <v>145299351</v>
          </cell>
          <cell r="D175" t="str">
            <v>Tổ 4</v>
          </cell>
          <cell r="E175" t="str">
            <v>C171</v>
          </cell>
          <cell r="F175" t="str">
            <v>Thợ may</v>
          </cell>
          <cell r="G175" t="str">
            <v>27/11/2012</v>
          </cell>
          <cell r="H175">
            <v>1905000</v>
          </cell>
          <cell r="I175">
            <v>32</v>
          </cell>
          <cell r="J175">
            <v>293076.92307692306</v>
          </cell>
          <cell r="M175">
            <v>0</v>
          </cell>
          <cell r="N175">
            <v>0</v>
          </cell>
          <cell r="P175">
            <v>0</v>
          </cell>
          <cell r="R175">
            <v>0</v>
          </cell>
          <cell r="T175">
            <v>0</v>
          </cell>
          <cell r="V175">
            <v>0</v>
          </cell>
          <cell r="W175">
            <v>16923.076923076922</v>
          </cell>
          <cell r="X175">
            <v>30769.23076923077</v>
          </cell>
          <cell r="Y175">
            <v>23076.923076923078</v>
          </cell>
          <cell r="Z175">
            <v>7692.3076923076924</v>
          </cell>
          <cell r="AA175">
            <v>371538.4615384615</v>
          </cell>
          <cell r="AH175">
            <v>371538.4615384615</v>
          </cell>
        </row>
        <row r="176">
          <cell r="C176" t="str">
            <v>301297952</v>
          </cell>
          <cell r="D176" t="str">
            <v>Tổ 4</v>
          </cell>
          <cell r="E176" t="str">
            <v>C172</v>
          </cell>
          <cell r="F176" t="str">
            <v>Thợ may</v>
          </cell>
          <cell r="G176" t="str">
            <v>27/11/2012</v>
          </cell>
          <cell r="H176">
            <v>1905000</v>
          </cell>
          <cell r="I176">
            <v>32</v>
          </cell>
          <cell r="J176">
            <v>293076.92307692306</v>
          </cell>
          <cell r="M176">
            <v>0</v>
          </cell>
          <cell r="N176">
            <v>0</v>
          </cell>
          <cell r="P176">
            <v>0</v>
          </cell>
          <cell r="R176">
            <v>0</v>
          </cell>
          <cell r="T176">
            <v>0</v>
          </cell>
          <cell r="V176">
            <v>0</v>
          </cell>
          <cell r="W176">
            <v>16923.076923076922</v>
          </cell>
          <cell r="X176">
            <v>30769.23076923077</v>
          </cell>
          <cell r="Y176">
            <v>23076.923076923078</v>
          </cell>
          <cell r="Z176">
            <v>7692.3076923076924</v>
          </cell>
          <cell r="AA176">
            <v>371538.4615384615</v>
          </cell>
          <cell r="AH176">
            <v>371538.4615384615</v>
          </cell>
        </row>
        <row r="177">
          <cell r="C177" t="str">
            <v>301143977</v>
          </cell>
          <cell r="D177" t="str">
            <v>Tổ 4</v>
          </cell>
          <cell r="E177" t="str">
            <v>C173</v>
          </cell>
          <cell r="F177" t="str">
            <v>Thợ may</v>
          </cell>
          <cell r="G177" t="str">
            <v>27/11/2012</v>
          </cell>
          <cell r="H177">
            <v>1905000</v>
          </cell>
          <cell r="I177">
            <v>32</v>
          </cell>
          <cell r="J177">
            <v>293076.92307692306</v>
          </cell>
          <cell r="M177">
            <v>0</v>
          </cell>
          <cell r="N177">
            <v>0</v>
          </cell>
          <cell r="P177">
            <v>0</v>
          </cell>
          <cell r="R177">
            <v>0</v>
          </cell>
          <cell r="T177">
            <v>0</v>
          </cell>
          <cell r="V177">
            <v>0</v>
          </cell>
          <cell r="W177">
            <v>16923.076923076922</v>
          </cell>
          <cell r="X177">
            <v>30769.23076923077</v>
          </cell>
          <cell r="Y177">
            <v>23076.923076923078</v>
          </cell>
          <cell r="Z177">
            <v>7692.3076923076924</v>
          </cell>
          <cell r="AA177">
            <v>371538.4615384615</v>
          </cell>
          <cell r="AH177">
            <v>371538.4615384615</v>
          </cell>
        </row>
        <row r="178">
          <cell r="C178" t="str">
            <v>301266009</v>
          </cell>
          <cell r="D178" t="str">
            <v>Tổ 4</v>
          </cell>
          <cell r="E178" t="str">
            <v>C174</v>
          </cell>
          <cell r="F178" t="str">
            <v>Thợ may</v>
          </cell>
          <cell r="G178" t="str">
            <v>28/11/2012</v>
          </cell>
          <cell r="H178">
            <v>1905000</v>
          </cell>
          <cell r="I178">
            <v>24</v>
          </cell>
          <cell r="J178">
            <v>219807.69230769231</v>
          </cell>
          <cell r="M178">
            <v>0</v>
          </cell>
          <cell r="N178">
            <v>0</v>
          </cell>
          <cell r="P178">
            <v>0</v>
          </cell>
          <cell r="R178">
            <v>0</v>
          </cell>
          <cell r="T178">
            <v>0</v>
          </cell>
          <cell r="V178">
            <v>0</v>
          </cell>
          <cell r="W178">
            <v>12692.307692307691</v>
          </cell>
          <cell r="X178">
            <v>23076.923076923078</v>
          </cell>
          <cell r="Y178">
            <v>17307.692307692309</v>
          </cell>
          <cell r="Z178">
            <v>5769.2307692307695</v>
          </cell>
          <cell r="AA178">
            <v>278653.84615384613</v>
          </cell>
          <cell r="AH178">
            <v>278653.84615384613</v>
          </cell>
        </row>
        <row r="179">
          <cell r="C179" t="str">
            <v>300850814</v>
          </cell>
          <cell r="D179" t="str">
            <v>Tổ 4</v>
          </cell>
          <cell r="E179" t="str">
            <v>C176</v>
          </cell>
          <cell r="F179" t="str">
            <v>Thợ may</v>
          </cell>
          <cell r="G179" t="str">
            <v>28/11/2012</v>
          </cell>
          <cell r="H179">
            <v>1905000</v>
          </cell>
          <cell r="I179">
            <v>24</v>
          </cell>
          <cell r="J179">
            <v>219807.69230769231</v>
          </cell>
          <cell r="M179">
            <v>0</v>
          </cell>
          <cell r="N179">
            <v>0</v>
          </cell>
          <cell r="P179">
            <v>0</v>
          </cell>
          <cell r="R179">
            <v>0</v>
          </cell>
          <cell r="T179">
            <v>0</v>
          </cell>
          <cell r="V179">
            <v>0</v>
          </cell>
          <cell r="W179">
            <v>12692.307692307691</v>
          </cell>
          <cell r="X179">
            <v>23076.923076923078</v>
          </cell>
          <cell r="Y179">
            <v>17307.692307692309</v>
          </cell>
          <cell r="Z179">
            <v>5769.2307692307695</v>
          </cell>
          <cell r="AA179">
            <v>278653.84615384613</v>
          </cell>
          <cell r="AH179">
            <v>278653.84615384613</v>
          </cell>
        </row>
        <row r="180">
          <cell r="C180" t="str">
            <v>301039256</v>
          </cell>
          <cell r="D180" t="str">
            <v>Tổ 5</v>
          </cell>
          <cell r="E180" t="str">
            <v>C030</v>
          </cell>
          <cell r="F180" t="str">
            <v>Tổ Trưởng</v>
          </cell>
          <cell r="G180" t="str">
            <v>19/11/2012</v>
          </cell>
          <cell r="H180">
            <v>2450000</v>
          </cell>
          <cell r="I180">
            <v>88</v>
          </cell>
          <cell r="J180">
            <v>1036538.4615384616</v>
          </cell>
          <cell r="M180">
            <v>0</v>
          </cell>
          <cell r="N180">
            <v>0</v>
          </cell>
          <cell r="P180">
            <v>0</v>
          </cell>
          <cell r="R180">
            <v>0</v>
          </cell>
          <cell r="T180">
            <v>0</v>
          </cell>
          <cell r="U180">
            <v>440000</v>
          </cell>
          <cell r="V180">
            <v>186153.84615384613</v>
          </cell>
          <cell r="W180">
            <v>46538.461538461539</v>
          </cell>
          <cell r="X180">
            <v>84615.38461538461</v>
          </cell>
          <cell r="Y180">
            <v>63461.538461538461</v>
          </cell>
          <cell r="Z180">
            <v>21153.846153846152</v>
          </cell>
          <cell r="AA180">
            <v>1438461.5384615385</v>
          </cell>
          <cell r="AH180">
            <v>1438461.5384615385</v>
          </cell>
        </row>
        <row r="181">
          <cell r="C181" t="str">
            <v>301543994</v>
          </cell>
          <cell r="D181" t="str">
            <v>Tổ 5</v>
          </cell>
          <cell r="E181" t="str">
            <v>C125</v>
          </cell>
          <cell r="F181" t="str">
            <v>Thợ may</v>
          </cell>
          <cell r="G181" t="str">
            <v>22/11/2012</v>
          </cell>
          <cell r="H181">
            <v>1905000</v>
          </cell>
          <cell r="I181">
            <v>61.6</v>
          </cell>
          <cell r="J181">
            <v>564173.07692307688</v>
          </cell>
          <cell r="M181">
            <v>0</v>
          </cell>
          <cell r="N181">
            <v>0</v>
          </cell>
          <cell r="P181">
            <v>0</v>
          </cell>
          <cell r="R181">
            <v>0</v>
          </cell>
          <cell r="T181">
            <v>0</v>
          </cell>
          <cell r="V181">
            <v>0</v>
          </cell>
          <cell r="W181">
            <v>33846.153846153844</v>
          </cell>
          <cell r="X181">
            <v>61538.461538461539</v>
          </cell>
          <cell r="Y181">
            <v>46153.846153846156</v>
          </cell>
          <cell r="Z181">
            <v>15384.615384615385</v>
          </cell>
          <cell r="AA181">
            <v>721096.15384615376</v>
          </cell>
          <cell r="AH181">
            <v>721096.15384615376</v>
          </cell>
        </row>
        <row r="182">
          <cell r="C182" t="str">
            <v>024571932</v>
          </cell>
          <cell r="D182" t="str">
            <v>Tổ 5</v>
          </cell>
          <cell r="E182" t="str">
            <v>C132</v>
          </cell>
          <cell r="F182" t="str">
            <v>Thợ phụ</v>
          </cell>
          <cell r="G182" t="str">
            <v>23/11/2012</v>
          </cell>
          <cell r="H182">
            <v>1905000</v>
          </cell>
          <cell r="I182">
            <v>48</v>
          </cell>
          <cell r="J182">
            <v>439615.38461538462</v>
          </cell>
          <cell r="M182">
            <v>0</v>
          </cell>
          <cell r="N182">
            <v>0</v>
          </cell>
          <cell r="P182">
            <v>0</v>
          </cell>
          <cell r="R182">
            <v>0</v>
          </cell>
          <cell r="T182">
            <v>0</v>
          </cell>
          <cell r="V182">
            <v>0</v>
          </cell>
          <cell r="W182">
            <v>25384.615384615383</v>
          </cell>
          <cell r="X182">
            <v>46153.846153846156</v>
          </cell>
          <cell r="Y182">
            <v>34615.384615384617</v>
          </cell>
          <cell r="Z182">
            <v>11538.461538461539</v>
          </cell>
          <cell r="AA182">
            <v>557307.69230769225</v>
          </cell>
          <cell r="AH182">
            <v>557307.69230769225</v>
          </cell>
        </row>
        <row r="183">
          <cell r="C183" t="str">
            <v>300899770</v>
          </cell>
          <cell r="D183" t="str">
            <v>Tổ 5</v>
          </cell>
          <cell r="E183" t="str">
            <v>C146</v>
          </cell>
          <cell r="F183" t="str">
            <v>Thợ may</v>
          </cell>
          <cell r="G183" t="str">
            <v>26/11/2012</v>
          </cell>
          <cell r="H183">
            <v>1905000</v>
          </cell>
          <cell r="I183">
            <v>40</v>
          </cell>
          <cell r="J183">
            <v>366346.15384615381</v>
          </cell>
          <cell r="M183">
            <v>0</v>
          </cell>
          <cell r="N183">
            <v>0</v>
          </cell>
          <cell r="P183">
            <v>0</v>
          </cell>
          <cell r="R183">
            <v>0</v>
          </cell>
          <cell r="T183">
            <v>0</v>
          </cell>
          <cell r="V183">
            <v>0</v>
          </cell>
          <cell r="W183">
            <v>21153.846153846152</v>
          </cell>
          <cell r="X183">
            <v>38461.538461538461</v>
          </cell>
          <cell r="Y183">
            <v>28846.153846153848</v>
          </cell>
          <cell r="Z183">
            <v>9615.3846153846152</v>
          </cell>
          <cell r="AA183">
            <v>464423.07692307688</v>
          </cell>
          <cell r="AH183">
            <v>464423.07692307688</v>
          </cell>
        </row>
        <row r="184">
          <cell r="C184" t="str">
            <v>301186289</v>
          </cell>
          <cell r="D184" t="str">
            <v>Tổ 5</v>
          </cell>
          <cell r="E184" t="str">
            <v>C147</v>
          </cell>
          <cell r="F184" t="str">
            <v>Thợ may</v>
          </cell>
          <cell r="G184" t="str">
            <v>26/11/2012</v>
          </cell>
          <cell r="H184">
            <v>1905000</v>
          </cell>
          <cell r="I184">
            <v>40</v>
          </cell>
          <cell r="J184">
            <v>366346.15384615381</v>
          </cell>
          <cell r="M184">
            <v>0</v>
          </cell>
          <cell r="N184">
            <v>0</v>
          </cell>
          <cell r="P184">
            <v>0</v>
          </cell>
          <cell r="R184">
            <v>0</v>
          </cell>
          <cell r="T184">
            <v>0</v>
          </cell>
          <cell r="V184">
            <v>0</v>
          </cell>
          <cell r="W184">
            <v>21153.846153846152</v>
          </cell>
          <cell r="X184">
            <v>38461.538461538461</v>
          </cell>
          <cell r="Y184">
            <v>28846.153846153848</v>
          </cell>
          <cell r="Z184">
            <v>9615.3846153846152</v>
          </cell>
          <cell r="AA184">
            <v>464423.07692307688</v>
          </cell>
          <cell r="AH184">
            <v>464423.07692307688</v>
          </cell>
        </row>
        <row r="185">
          <cell r="C185" t="str">
            <v>301055350</v>
          </cell>
          <cell r="D185" t="str">
            <v>Tổ 5</v>
          </cell>
          <cell r="E185" t="str">
            <v>C168</v>
          </cell>
          <cell r="F185" t="str">
            <v>Thợ may</v>
          </cell>
          <cell r="G185" t="str">
            <v>27/11/2012</v>
          </cell>
          <cell r="H185">
            <v>1905000</v>
          </cell>
          <cell r="I185">
            <v>32</v>
          </cell>
          <cell r="J185">
            <v>293076.92307692306</v>
          </cell>
          <cell r="M185">
            <v>0</v>
          </cell>
          <cell r="N185">
            <v>0</v>
          </cell>
          <cell r="P185">
            <v>0</v>
          </cell>
          <cell r="R185">
            <v>0</v>
          </cell>
          <cell r="T185">
            <v>0</v>
          </cell>
          <cell r="V185">
            <v>0</v>
          </cell>
          <cell r="W185">
            <v>16923.076923076922</v>
          </cell>
          <cell r="X185">
            <v>30769.23076923077</v>
          </cell>
          <cell r="Y185">
            <v>23076.923076923078</v>
          </cell>
          <cell r="Z185">
            <v>7692.3076923076924</v>
          </cell>
          <cell r="AA185">
            <v>371538.4615384615</v>
          </cell>
          <cell r="AH185">
            <v>371538.4615384615</v>
          </cell>
        </row>
        <row r="186">
          <cell r="C186" t="str">
            <v>334098191</v>
          </cell>
          <cell r="D186" t="str">
            <v>Tổ 5</v>
          </cell>
          <cell r="E186" t="str">
            <v>C175</v>
          </cell>
          <cell r="F186" t="str">
            <v>Thợ may</v>
          </cell>
          <cell r="G186" t="str">
            <v>28/11/2012</v>
          </cell>
          <cell r="H186">
            <v>1905000</v>
          </cell>
          <cell r="I186">
            <v>24</v>
          </cell>
          <cell r="J186">
            <v>219807.69230769231</v>
          </cell>
          <cell r="M186">
            <v>0</v>
          </cell>
          <cell r="N186">
            <v>0</v>
          </cell>
          <cell r="P186">
            <v>0</v>
          </cell>
          <cell r="R186">
            <v>0</v>
          </cell>
          <cell r="T186">
            <v>0</v>
          </cell>
          <cell r="V186">
            <v>0</v>
          </cell>
          <cell r="W186">
            <v>12692.307692307691</v>
          </cell>
          <cell r="X186">
            <v>23076.923076923078</v>
          </cell>
          <cell r="Y186">
            <v>17307.692307692309</v>
          </cell>
          <cell r="Z186">
            <v>5769.2307692307695</v>
          </cell>
          <cell r="AA186">
            <v>278653.84615384613</v>
          </cell>
          <cell r="AH186">
            <v>278653.84615384613</v>
          </cell>
        </row>
        <row r="187">
          <cell r="C187" t="str">
            <v>301326471</v>
          </cell>
          <cell r="D187" t="str">
            <v>Tổ 5</v>
          </cell>
          <cell r="E187" t="str">
            <v>C180</v>
          </cell>
          <cell r="F187" t="str">
            <v>Thợ may</v>
          </cell>
          <cell r="G187" t="str">
            <v>29/11/2012</v>
          </cell>
          <cell r="H187">
            <v>1905000</v>
          </cell>
          <cell r="I187">
            <v>16</v>
          </cell>
          <cell r="J187">
            <v>146538.46153846153</v>
          </cell>
          <cell r="M187">
            <v>0</v>
          </cell>
          <cell r="N187">
            <v>0</v>
          </cell>
          <cell r="P187">
            <v>0</v>
          </cell>
          <cell r="R187">
            <v>0</v>
          </cell>
          <cell r="T187">
            <v>0</v>
          </cell>
          <cell r="V187">
            <v>0</v>
          </cell>
          <cell r="W187">
            <v>8461.538461538461</v>
          </cell>
          <cell r="X187">
            <v>15384.615384615385</v>
          </cell>
          <cell r="Y187">
            <v>11538.461538461539</v>
          </cell>
          <cell r="Z187">
            <v>3846.1538461538462</v>
          </cell>
          <cell r="AA187">
            <v>185769.23076923075</v>
          </cell>
          <cell r="AH187">
            <v>185769.23076923075</v>
          </cell>
        </row>
        <row r="188">
          <cell r="C188" t="str">
            <v>301087419</v>
          </cell>
          <cell r="D188" t="str">
            <v>Tổ 5</v>
          </cell>
          <cell r="E188" t="str">
            <v>C184</v>
          </cell>
          <cell r="F188" t="str">
            <v>Thợ may</v>
          </cell>
          <cell r="G188" t="str">
            <v>30/11/2012</v>
          </cell>
          <cell r="H188">
            <v>1905000</v>
          </cell>
          <cell r="I188">
            <v>8</v>
          </cell>
          <cell r="J188">
            <v>73269.230769230766</v>
          </cell>
          <cell r="M188">
            <v>0</v>
          </cell>
          <cell r="N188">
            <v>0</v>
          </cell>
          <cell r="P188">
            <v>0</v>
          </cell>
          <cell r="R188">
            <v>0</v>
          </cell>
          <cell r="T188">
            <v>0</v>
          </cell>
          <cell r="V188">
            <v>0</v>
          </cell>
          <cell r="W188">
            <v>4230.7692307692305</v>
          </cell>
          <cell r="X188">
            <v>7692.3076923076924</v>
          </cell>
          <cell r="Y188">
            <v>5769.2307692307695</v>
          </cell>
          <cell r="Z188">
            <v>1923.0769230769231</v>
          </cell>
          <cell r="AA188">
            <v>92884.615384615376</v>
          </cell>
          <cell r="AH188">
            <v>92884.615384615376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BL200"/>
  <sheetViews>
    <sheetView view="pageBreakPreview" topLeftCell="F1" zoomScale="60" zoomScaleNormal="100" workbookViewId="0">
      <selection activeCell="AR13" sqref="AR13"/>
    </sheetView>
  </sheetViews>
  <sheetFormatPr defaultColWidth="11.42578125" defaultRowHeight="15"/>
  <cols>
    <col min="1" max="1" width="5.5703125" style="2" customWidth="1"/>
    <col min="2" max="2" width="26" style="2" customWidth="1"/>
    <col min="3" max="3" width="11.140625" style="2" customWidth="1"/>
    <col min="4" max="4" width="8.5703125" style="2" customWidth="1"/>
    <col min="5" max="5" width="8.140625" style="2" customWidth="1"/>
    <col min="6" max="6" width="11.140625" style="3" customWidth="1"/>
    <col min="7" max="7" width="11.42578125" style="4" customWidth="1"/>
    <col min="8" max="8" width="13.140625" style="2" customWidth="1"/>
    <col min="9" max="9" width="8.7109375" style="5" customWidth="1"/>
    <col min="10" max="10" width="11.5703125" style="5" customWidth="1"/>
    <col min="11" max="12" width="11.5703125" style="5" hidden="1" customWidth="1"/>
    <col min="13" max="13" width="8.42578125" style="5" customWidth="1"/>
    <col min="14" max="14" width="9.28515625" style="5" customWidth="1"/>
    <col min="15" max="15" width="8.42578125" style="5" customWidth="1"/>
    <col min="16" max="16" width="9.140625" style="5" customWidth="1"/>
    <col min="17" max="20" width="11.5703125" style="5" hidden="1" customWidth="1"/>
    <col min="21" max="21" width="11.5703125" style="5" customWidth="1"/>
    <col min="22" max="22" width="10.5703125" style="5" customWidth="1"/>
    <col min="23" max="24" width="11.5703125" style="5" customWidth="1"/>
    <col min="25" max="25" width="12.28515625" style="5" customWidth="1"/>
    <col min="26" max="26" width="8.7109375" style="5" customWidth="1"/>
    <col min="27" max="27" width="12.42578125" style="5" customWidth="1"/>
    <col min="28" max="28" width="7.85546875" style="5" hidden="1" customWidth="1"/>
    <col min="29" max="29" width="8.140625" style="5" hidden="1" customWidth="1"/>
    <col min="30" max="30" width="7.140625" style="5" customWidth="1"/>
    <col min="31" max="31" width="9.28515625" style="5" customWidth="1"/>
    <col min="32" max="35" width="9.28515625" style="5" hidden="1" customWidth="1"/>
    <col min="36" max="36" width="11.5703125" style="5" customWidth="1"/>
    <col min="37" max="37" width="11.42578125" style="5" customWidth="1"/>
    <col min="38" max="38" width="10.28515625" style="2" customWidth="1"/>
    <col min="39" max="39" width="11.28515625" style="2" customWidth="1"/>
    <col min="40" max="40" width="11.140625" style="2" customWidth="1"/>
    <col min="41" max="41" width="11.42578125" style="2" customWidth="1"/>
    <col min="42" max="42" width="12.7109375" style="2" customWidth="1"/>
    <col min="43" max="44" width="10.42578125" style="2" customWidth="1"/>
    <col min="45" max="45" width="10.85546875" style="2" customWidth="1"/>
    <col min="46" max="46" width="9.42578125" style="2" customWidth="1"/>
    <col min="47" max="48" width="6.85546875" style="2" hidden="1" customWidth="1"/>
    <col min="49" max="49" width="12.42578125" style="2" customWidth="1"/>
    <col min="50" max="51" width="10.5703125" style="2" customWidth="1"/>
    <col min="52" max="52" width="10.140625" style="2" customWidth="1"/>
    <col min="53" max="53" width="11.85546875" style="149" hidden="1" customWidth="1"/>
    <col min="54" max="54" width="11.85546875" style="148" hidden="1" customWidth="1"/>
    <col min="55" max="55" width="11.85546875" style="2" hidden="1" customWidth="1"/>
    <col min="56" max="56" width="20.42578125" style="3" hidden="1" customWidth="1"/>
    <col min="57" max="58" width="14.5703125" style="139" hidden="1" customWidth="1"/>
    <col min="59" max="59" width="12.42578125" style="139" hidden="1" customWidth="1"/>
    <col min="60" max="60" width="11.42578125" style="2" hidden="1" customWidth="1"/>
    <col min="61" max="61" width="11.42578125" style="2"/>
    <col min="62" max="62" width="11.42578125" style="147"/>
    <col min="63" max="16384" width="11.42578125" style="2"/>
  </cols>
  <sheetData>
    <row r="1" spans="1:64" ht="15.75">
      <c r="A1" s="1" t="s">
        <v>696</v>
      </c>
      <c r="B1" s="1"/>
      <c r="C1" s="1"/>
      <c r="BB1" s="2"/>
    </row>
    <row r="2" spans="1:64" ht="15.75">
      <c r="A2" s="6" t="s">
        <v>695</v>
      </c>
      <c r="B2" s="6"/>
      <c r="C2" s="6"/>
      <c r="BB2" s="2"/>
    </row>
    <row r="3" spans="1:64" ht="5.25" customHeight="1">
      <c r="AQ3" s="7"/>
      <c r="AW3" s="8"/>
      <c r="AX3" s="8"/>
      <c r="AY3" s="8"/>
      <c r="AZ3" s="8"/>
      <c r="BA3" s="222"/>
      <c r="BB3" s="8"/>
      <c r="BC3" s="8"/>
    </row>
    <row r="4" spans="1:64" ht="36" customHeight="1">
      <c r="A4" s="226" t="s">
        <v>694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9"/>
      <c r="AZ4" s="9"/>
      <c r="BA4" s="221"/>
      <c r="BB4" s="9"/>
      <c r="BC4" s="9"/>
    </row>
    <row r="5" spans="1:64" ht="32.25" customHeight="1" thickBot="1">
      <c r="A5" s="227" t="s">
        <v>2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10"/>
      <c r="AZ5" s="10"/>
      <c r="BA5" s="220"/>
      <c r="BB5" s="10"/>
      <c r="BC5" s="10"/>
    </row>
    <row r="6" spans="1:64" s="6" customFormat="1" ht="63.75" customHeight="1" thickBot="1">
      <c r="A6" s="11" t="s">
        <v>3</v>
      </c>
      <c r="B6" s="12" t="s">
        <v>4</v>
      </c>
      <c r="C6" s="13" t="s">
        <v>5</v>
      </c>
      <c r="D6" s="14" t="s">
        <v>6</v>
      </c>
      <c r="E6" s="14" t="s">
        <v>7</v>
      </c>
      <c r="F6" s="12" t="s">
        <v>8</v>
      </c>
      <c r="G6" s="15" t="s">
        <v>9</v>
      </c>
      <c r="H6" s="14" t="s">
        <v>10</v>
      </c>
      <c r="I6" s="16" t="s">
        <v>11</v>
      </c>
      <c r="J6" s="17" t="s">
        <v>12</v>
      </c>
      <c r="K6" s="18" t="s">
        <v>13</v>
      </c>
      <c r="L6" s="19" t="s">
        <v>14</v>
      </c>
      <c r="M6" s="18" t="s">
        <v>15</v>
      </c>
      <c r="N6" s="19" t="s">
        <v>16</v>
      </c>
      <c r="O6" s="18" t="s">
        <v>17</v>
      </c>
      <c r="P6" s="19" t="s">
        <v>18</v>
      </c>
      <c r="Q6" s="20" t="s">
        <v>19</v>
      </c>
      <c r="R6" s="21" t="s">
        <v>20</v>
      </c>
      <c r="S6" s="20" t="s">
        <v>21</v>
      </c>
      <c r="T6" s="21" t="s">
        <v>22</v>
      </c>
      <c r="U6" s="22" t="s">
        <v>23</v>
      </c>
      <c r="V6" s="21" t="s">
        <v>24</v>
      </c>
      <c r="W6" s="23" t="s">
        <v>25</v>
      </c>
      <c r="X6" s="23" t="s">
        <v>26</v>
      </c>
      <c r="Y6" s="24" t="s">
        <v>27</v>
      </c>
      <c r="Z6" s="25" t="s">
        <v>11</v>
      </c>
      <c r="AA6" s="26" t="s">
        <v>28</v>
      </c>
      <c r="AB6" s="27" t="s">
        <v>15</v>
      </c>
      <c r="AC6" s="28" t="s">
        <v>16</v>
      </c>
      <c r="AD6" s="27" t="s">
        <v>17</v>
      </c>
      <c r="AE6" s="28" t="s">
        <v>18</v>
      </c>
      <c r="AF6" s="29" t="s">
        <v>19</v>
      </c>
      <c r="AG6" s="30" t="s">
        <v>20</v>
      </c>
      <c r="AH6" s="29" t="s">
        <v>21</v>
      </c>
      <c r="AI6" s="30" t="s">
        <v>22</v>
      </c>
      <c r="AJ6" s="31" t="s">
        <v>23</v>
      </c>
      <c r="AK6" s="30" t="s">
        <v>24</v>
      </c>
      <c r="AL6" s="21" t="s">
        <v>29</v>
      </c>
      <c r="AM6" s="17" t="s">
        <v>30</v>
      </c>
      <c r="AN6" s="17" t="s">
        <v>31</v>
      </c>
      <c r="AO6" s="17" t="s">
        <v>32</v>
      </c>
      <c r="AP6" s="32" t="s">
        <v>33</v>
      </c>
      <c r="AQ6" s="33" t="s">
        <v>34</v>
      </c>
      <c r="AR6" s="34" t="s">
        <v>35</v>
      </c>
      <c r="AS6" s="33" t="s">
        <v>36</v>
      </c>
      <c r="AT6" s="33" t="s">
        <v>37</v>
      </c>
      <c r="AU6" s="21" t="s">
        <v>38</v>
      </c>
      <c r="AV6" s="33" t="s">
        <v>39</v>
      </c>
      <c r="AW6" s="35" t="s">
        <v>40</v>
      </c>
      <c r="AX6" s="36" t="s">
        <v>41</v>
      </c>
      <c r="AY6" s="218"/>
      <c r="AZ6" s="218"/>
      <c r="BA6" s="219"/>
      <c r="BB6" s="218"/>
      <c r="BC6" s="218"/>
      <c r="BD6" s="131"/>
      <c r="BE6" s="136"/>
      <c r="BF6" s="136"/>
      <c r="BG6" s="136"/>
      <c r="BJ6" s="151"/>
    </row>
    <row r="7" spans="1:64" s="1" customFormat="1" ht="34.5" customHeight="1">
      <c r="A7" s="37"/>
      <c r="B7" s="228" t="s">
        <v>42</v>
      </c>
      <c r="C7" s="229"/>
      <c r="D7" s="229"/>
      <c r="E7" s="229"/>
      <c r="F7" s="229"/>
      <c r="G7" s="230"/>
      <c r="H7" s="231" t="s">
        <v>43</v>
      </c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3"/>
      <c r="Y7" s="231" t="s">
        <v>44</v>
      </c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3"/>
      <c r="AL7" s="231" t="s">
        <v>45</v>
      </c>
      <c r="AM7" s="232"/>
      <c r="AN7" s="232"/>
      <c r="AO7" s="233"/>
      <c r="AP7" s="38"/>
      <c r="AQ7" s="234" t="s">
        <v>46</v>
      </c>
      <c r="AR7" s="235"/>
      <c r="AS7" s="235"/>
      <c r="AT7" s="235"/>
      <c r="AU7" s="235"/>
      <c r="AV7" s="236"/>
      <c r="AW7" s="39"/>
      <c r="AX7" s="40"/>
      <c r="AY7" s="216"/>
      <c r="AZ7" s="216"/>
      <c r="BA7" s="217"/>
      <c r="BB7" s="216"/>
      <c r="BC7" s="216"/>
      <c r="BD7" s="215"/>
      <c r="BE7" s="214"/>
      <c r="BF7" s="214"/>
      <c r="BG7" s="214"/>
      <c r="BJ7" s="213"/>
    </row>
    <row r="8" spans="1:64" s="64" customFormat="1" ht="60" customHeight="1">
      <c r="A8" s="41" t="s">
        <v>47</v>
      </c>
      <c r="B8" s="42" t="s">
        <v>48</v>
      </c>
      <c r="C8" s="43" t="s">
        <v>49</v>
      </c>
      <c r="D8" s="44" t="s">
        <v>50</v>
      </c>
      <c r="E8" s="44" t="s">
        <v>693</v>
      </c>
      <c r="F8" s="42" t="s">
        <v>51</v>
      </c>
      <c r="G8" s="44" t="s">
        <v>52</v>
      </c>
      <c r="H8" s="45" t="s">
        <v>53</v>
      </c>
      <c r="I8" s="46" t="s">
        <v>54</v>
      </c>
      <c r="J8" s="47" t="s">
        <v>55</v>
      </c>
      <c r="K8" s="44" t="s">
        <v>56</v>
      </c>
      <c r="L8" s="47" t="s">
        <v>57</v>
      </c>
      <c r="M8" s="48" t="s">
        <v>58</v>
      </c>
      <c r="N8" s="47" t="s">
        <v>59</v>
      </c>
      <c r="O8" s="50" t="s">
        <v>60</v>
      </c>
      <c r="P8" s="47" t="s">
        <v>61</v>
      </c>
      <c r="Q8" s="212" t="s">
        <v>62</v>
      </c>
      <c r="R8" s="47" t="s">
        <v>63</v>
      </c>
      <c r="S8" s="212" t="s">
        <v>64</v>
      </c>
      <c r="T8" s="47" t="s">
        <v>65</v>
      </c>
      <c r="U8" s="45" t="s">
        <v>66</v>
      </c>
      <c r="V8" s="44" t="s">
        <v>67</v>
      </c>
      <c r="W8" s="51" t="s">
        <v>68</v>
      </c>
      <c r="X8" s="52" t="s">
        <v>69</v>
      </c>
      <c r="Y8" s="53" t="s">
        <v>70</v>
      </c>
      <c r="Z8" s="53" t="s">
        <v>54</v>
      </c>
      <c r="AA8" s="54" t="s">
        <v>71</v>
      </c>
      <c r="AB8" s="211" t="s">
        <v>72</v>
      </c>
      <c r="AC8" s="54" t="s">
        <v>59</v>
      </c>
      <c r="AD8" s="210" t="s">
        <v>60</v>
      </c>
      <c r="AE8" s="54" t="s">
        <v>61</v>
      </c>
      <c r="AF8" s="209" t="s">
        <v>62</v>
      </c>
      <c r="AG8" s="54" t="s">
        <v>63</v>
      </c>
      <c r="AH8" s="208" t="s">
        <v>64</v>
      </c>
      <c r="AI8" s="54" t="s">
        <v>65</v>
      </c>
      <c r="AJ8" s="58" t="s">
        <v>66</v>
      </c>
      <c r="AK8" s="59" t="s">
        <v>67</v>
      </c>
      <c r="AL8" s="60" t="s">
        <v>73</v>
      </c>
      <c r="AM8" s="44" t="s">
        <v>74</v>
      </c>
      <c r="AN8" s="42" t="s">
        <v>75</v>
      </c>
      <c r="AO8" s="44" t="s">
        <v>76</v>
      </c>
      <c r="AP8" s="61" t="s">
        <v>77</v>
      </c>
      <c r="AQ8" s="62" t="s">
        <v>78</v>
      </c>
      <c r="AR8" s="62" t="s">
        <v>79</v>
      </c>
      <c r="AS8" s="62" t="s">
        <v>80</v>
      </c>
      <c r="AT8" s="62" t="s">
        <v>81</v>
      </c>
      <c r="AU8" s="62" t="s">
        <v>82</v>
      </c>
      <c r="AV8" s="62" t="s">
        <v>83</v>
      </c>
      <c r="AW8" s="61" t="s">
        <v>84</v>
      </c>
      <c r="AX8" s="63" t="s">
        <v>85</v>
      </c>
      <c r="AY8" s="206"/>
      <c r="AZ8" s="206"/>
      <c r="BA8" s="207"/>
      <c r="BB8" s="206"/>
      <c r="BC8" s="206"/>
      <c r="BE8" s="205"/>
      <c r="BF8" s="204"/>
      <c r="BG8" s="204"/>
      <c r="BJ8" s="203"/>
    </row>
    <row r="9" spans="1:64" ht="34.5" customHeight="1">
      <c r="A9" s="65">
        <v>1</v>
      </c>
      <c r="B9" s="66" t="s">
        <v>86</v>
      </c>
      <c r="C9" s="67" t="s">
        <v>87</v>
      </c>
      <c r="D9" s="68">
        <v>3</v>
      </c>
      <c r="E9" s="69">
        <v>4</v>
      </c>
      <c r="F9" s="66">
        <v>5</v>
      </c>
      <c r="G9" s="66">
        <v>6</v>
      </c>
      <c r="H9" s="66" t="s">
        <v>88</v>
      </c>
      <c r="I9" s="70" t="s">
        <v>89</v>
      </c>
      <c r="J9" s="70" t="s">
        <v>90</v>
      </c>
      <c r="K9" s="66">
        <v>10</v>
      </c>
      <c r="L9" s="70" t="s">
        <v>91</v>
      </c>
      <c r="M9" s="70" t="s">
        <v>92</v>
      </c>
      <c r="N9" s="70" t="s">
        <v>692</v>
      </c>
      <c r="O9" s="70" t="s">
        <v>94</v>
      </c>
      <c r="P9" s="70" t="s">
        <v>95</v>
      </c>
      <c r="Q9" s="70" t="s">
        <v>96</v>
      </c>
      <c r="R9" s="70" t="s">
        <v>97</v>
      </c>
      <c r="S9" s="70" t="s">
        <v>98</v>
      </c>
      <c r="T9" s="70" t="s">
        <v>99</v>
      </c>
      <c r="U9" s="70" t="s">
        <v>100</v>
      </c>
      <c r="V9" s="70" t="s">
        <v>691</v>
      </c>
      <c r="W9" s="70" t="s">
        <v>102</v>
      </c>
      <c r="X9" s="70" t="s">
        <v>103</v>
      </c>
      <c r="Y9" s="70" t="s">
        <v>104</v>
      </c>
      <c r="Z9" s="70" t="s">
        <v>105</v>
      </c>
      <c r="AA9" s="70" t="s">
        <v>106</v>
      </c>
      <c r="AB9" s="70" t="s">
        <v>107</v>
      </c>
      <c r="AC9" s="70" t="s">
        <v>108</v>
      </c>
      <c r="AD9" s="70" t="s">
        <v>109</v>
      </c>
      <c r="AE9" s="70" t="s">
        <v>110</v>
      </c>
      <c r="AF9" s="70" t="s">
        <v>111</v>
      </c>
      <c r="AG9" s="70" t="s">
        <v>112</v>
      </c>
      <c r="AH9" s="70" t="s">
        <v>113</v>
      </c>
      <c r="AI9" s="70" t="s">
        <v>114</v>
      </c>
      <c r="AJ9" s="70" t="s">
        <v>115</v>
      </c>
      <c r="AK9" s="70" t="s">
        <v>116</v>
      </c>
      <c r="AL9" s="66" t="s">
        <v>117</v>
      </c>
      <c r="AM9" s="66" t="s">
        <v>118</v>
      </c>
      <c r="AN9" s="66" t="s">
        <v>119</v>
      </c>
      <c r="AO9" s="66" t="s">
        <v>120</v>
      </c>
      <c r="AP9" s="66" t="s">
        <v>121</v>
      </c>
      <c r="AQ9" s="66" t="s">
        <v>122</v>
      </c>
      <c r="AR9" s="71" t="s">
        <v>123</v>
      </c>
      <c r="AS9" s="71" t="s">
        <v>124</v>
      </c>
      <c r="AT9" s="71" t="s">
        <v>125</v>
      </c>
      <c r="AU9" s="66">
        <v>31</v>
      </c>
      <c r="AV9" s="66">
        <v>32</v>
      </c>
      <c r="AW9" s="67" t="s">
        <v>126</v>
      </c>
      <c r="AX9" s="72">
        <v>34</v>
      </c>
      <c r="AY9" s="201"/>
      <c r="AZ9" s="73" t="s">
        <v>690</v>
      </c>
      <c r="BA9" s="202"/>
      <c r="BB9" s="201"/>
      <c r="BC9" s="201"/>
      <c r="BD9" s="3" t="s">
        <v>689</v>
      </c>
      <c r="BE9" s="139" t="s">
        <v>688</v>
      </c>
      <c r="BG9" s="200" t="s">
        <v>687</v>
      </c>
    </row>
    <row r="10" spans="1:64" s="85" customFormat="1" ht="27.95" customHeight="1">
      <c r="A10" s="74">
        <v>1</v>
      </c>
      <c r="B10" s="75" t="s">
        <v>686</v>
      </c>
      <c r="C10" s="199">
        <v>301100509</v>
      </c>
      <c r="D10" s="77" t="s">
        <v>136</v>
      </c>
      <c r="E10" s="78" t="s">
        <v>685</v>
      </c>
      <c r="F10" s="79" t="s">
        <v>507</v>
      </c>
      <c r="G10" s="80" t="s">
        <v>681</v>
      </c>
      <c r="H10" s="81">
        <v>2967000</v>
      </c>
      <c r="I10" s="82">
        <v>205.6</v>
      </c>
      <c r="J10" s="81">
        <f t="shared" ref="J10:J41" si="0">+H10/26/8*I10</f>
        <v>2932765.3846153845</v>
      </c>
      <c r="K10" s="83"/>
      <c r="L10" s="81">
        <f t="shared" ref="L10:L41" si="1">+H10/26/8*K10</f>
        <v>0</v>
      </c>
      <c r="M10" s="83">
        <v>0</v>
      </c>
      <c r="N10" s="81">
        <f t="shared" ref="N10:N41" si="2">+H10/26/8*M10</f>
        <v>0</v>
      </c>
      <c r="O10" s="83"/>
      <c r="P10" s="81">
        <f t="shared" ref="P10:P41" si="3">+H10/26/8*O10*1.5</f>
        <v>0</v>
      </c>
      <c r="Q10" s="83"/>
      <c r="R10" s="81">
        <f t="shared" ref="R10:R41" si="4">+H10/26/8*Q10*1.95</f>
        <v>0</v>
      </c>
      <c r="S10" s="83"/>
      <c r="T10" s="81">
        <f t="shared" ref="T10:T41" si="5">+H10/26/8*S10*2</f>
        <v>0</v>
      </c>
      <c r="U10" s="81">
        <v>450000</v>
      </c>
      <c r="V10" s="81">
        <f t="shared" ref="V10:V41" si="6">+U10/26/8*(I10+K10+M10)</f>
        <v>444807.69230769231</v>
      </c>
      <c r="W10" s="81">
        <v>0</v>
      </c>
      <c r="X10" s="81">
        <f t="shared" ref="X10:X41" si="7">+W10/26/8*(I10+K10+M10)</f>
        <v>0</v>
      </c>
      <c r="Y10" s="81">
        <v>2967000</v>
      </c>
      <c r="Z10" s="82">
        <v>0</v>
      </c>
      <c r="AA10" s="81">
        <f t="shared" ref="AA10:AA41" si="8">+Y10/26/8*Z10</f>
        <v>0</v>
      </c>
      <c r="AB10" s="81"/>
      <c r="AC10" s="81">
        <f t="shared" ref="AC10:AC41" si="9">+H10/26/8*AB10</f>
        <v>0</v>
      </c>
      <c r="AD10" s="82"/>
      <c r="AE10" s="81">
        <f t="shared" ref="AE10:AE41" si="10">+Y10/26/8*AD10*1.5</f>
        <v>0</v>
      </c>
      <c r="AF10" s="81"/>
      <c r="AG10" s="81">
        <f t="shared" ref="AG10:AG41" si="11">+H10/26/8*AF10*1.95</f>
        <v>0</v>
      </c>
      <c r="AH10" s="81"/>
      <c r="AI10" s="81">
        <f t="shared" ref="AI10:AI41" si="12">+H10/26/8*AH10*2</f>
        <v>0</v>
      </c>
      <c r="AJ10" s="81">
        <v>450000</v>
      </c>
      <c r="AK10" s="81">
        <f t="shared" ref="AK10:AK41" si="13">+AJ10/26/8*(Z10+AB10)</f>
        <v>0</v>
      </c>
      <c r="AL10" s="81">
        <v>110000</v>
      </c>
      <c r="AM10" s="81">
        <v>200000</v>
      </c>
      <c r="AN10" s="81">
        <v>150000</v>
      </c>
      <c r="AO10" s="81"/>
      <c r="AP10" s="81">
        <f t="shared" ref="AP10:AP41" si="14">+J10+L10+N10+P10+R10+T10+V10+AL10+AM10+AN10+AO10+AA10+AK10+AC10+AI10+AG10+AE10+X10</f>
        <v>3837573.076923077</v>
      </c>
      <c r="AQ10" s="81">
        <f>+H10*20%</f>
        <v>593400</v>
      </c>
      <c r="AR10" s="81">
        <f>+H10*8.5%</f>
        <v>252195.00000000003</v>
      </c>
      <c r="AS10" s="81">
        <f>-(H10*1%)*2</f>
        <v>-59340</v>
      </c>
      <c r="AT10" s="81">
        <f>-(H10*1%)*2</f>
        <v>-59340</v>
      </c>
      <c r="AU10" s="81"/>
      <c r="AV10" s="81"/>
      <c r="AW10" s="81">
        <f t="shared" ref="AW10:AW41" si="15">+AP10-AR10-AT10-AU10-AV10</f>
        <v>3644718.076923077</v>
      </c>
      <c r="AX10" s="84"/>
      <c r="AY10" s="175"/>
      <c r="AZ10" s="175"/>
      <c r="BA10" s="175">
        <f>AQ10+AR10+AS1</f>
        <v>845595</v>
      </c>
      <c r="BB10" s="194" t="s">
        <v>295</v>
      </c>
      <c r="BC10" s="175">
        <f>H10*28.5%</f>
        <v>845594.99999999988</v>
      </c>
      <c r="BD10" s="198"/>
      <c r="BE10" s="197">
        <f>VLOOKUP(C10,'[5]SA'' office'!C$9:AH$25,27,)</f>
        <v>504390.00000000006</v>
      </c>
      <c r="BF10" s="197">
        <f t="shared" ref="BF10:BF41" si="16">+AR10-BD10-BE10</f>
        <v>-252195.00000000003</v>
      </c>
      <c r="BG10" s="197">
        <f t="shared" ref="BG10:BG41" si="17">MONTH(G10)</f>
        <v>4</v>
      </c>
      <c r="BH10" s="85">
        <f t="shared" ref="BH10:BH41" si="18">YEAR(G10)</f>
        <v>2012</v>
      </c>
      <c r="BI10" s="195"/>
      <c r="BJ10" s="196"/>
      <c r="BK10" s="195"/>
      <c r="BL10" s="195"/>
    </row>
    <row r="11" spans="1:64" s="85" customFormat="1" ht="27.95" customHeight="1">
      <c r="A11" s="74">
        <v>2</v>
      </c>
      <c r="B11" s="75" t="s">
        <v>684</v>
      </c>
      <c r="C11" s="76" t="s">
        <v>683</v>
      </c>
      <c r="D11" s="77" t="s">
        <v>136</v>
      </c>
      <c r="E11" s="78" t="s">
        <v>682</v>
      </c>
      <c r="F11" s="79" t="s">
        <v>507</v>
      </c>
      <c r="G11" s="80" t="s">
        <v>681</v>
      </c>
      <c r="H11" s="81">
        <v>2665000</v>
      </c>
      <c r="I11" s="82">
        <v>205.6</v>
      </c>
      <c r="J11" s="81">
        <f t="shared" si="0"/>
        <v>2634250</v>
      </c>
      <c r="K11" s="83"/>
      <c r="L11" s="81">
        <f t="shared" si="1"/>
        <v>0</v>
      </c>
      <c r="M11" s="83">
        <v>0</v>
      </c>
      <c r="N11" s="81">
        <f t="shared" si="2"/>
        <v>0</v>
      </c>
      <c r="O11" s="83"/>
      <c r="P11" s="81">
        <f t="shared" si="3"/>
        <v>0</v>
      </c>
      <c r="Q11" s="83"/>
      <c r="R11" s="81">
        <f t="shared" si="4"/>
        <v>0</v>
      </c>
      <c r="S11" s="83"/>
      <c r="T11" s="81">
        <f t="shared" si="5"/>
        <v>0</v>
      </c>
      <c r="U11" s="81">
        <v>450000</v>
      </c>
      <c r="V11" s="81">
        <f t="shared" si="6"/>
        <v>444807.69230769231</v>
      </c>
      <c r="W11" s="81">
        <v>0</v>
      </c>
      <c r="X11" s="81">
        <f t="shared" si="7"/>
        <v>0</v>
      </c>
      <c r="Y11" s="81">
        <v>2665000</v>
      </c>
      <c r="Z11" s="82">
        <v>0</v>
      </c>
      <c r="AA11" s="81">
        <f t="shared" si="8"/>
        <v>0</v>
      </c>
      <c r="AB11" s="81"/>
      <c r="AC11" s="81">
        <f t="shared" si="9"/>
        <v>0</v>
      </c>
      <c r="AD11" s="82"/>
      <c r="AE11" s="81">
        <f t="shared" si="10"/>
        <v>0</v>
      </c>
      <c r="AF11" s="81"/>
      <c r="AG11" s="81">
        <f t="shared" si="11"/>
        <v>0</v>
      </c>
      <c r="AH11" s="81"/>
      <c r="AI11" s="81">
        <f t="shared" si="12"/>
        <v>0</v>
      </c>
      <c r="AJ11" s="81">
        <v>450000</v>
      </c>
      <c r="AK11" s="81">
        <f t="shared" si="13"/>
        <v>0</v>
      </c>
      <c r="AL11" s="81">
        <v>110000</v>
      </c>
      <c r="AM11" s="81">
        <v>200000</v>
      </c>
      <c r="AN11" s="81">
        <v>150000</v>
      </c>
      <c r="AO11" s="81"/>
      <c r="AP11" s="81">
        <f t="shared" si="14"/>
        <v>3539057.6923076925</v>
      </c>
      <c r="AQ11" s="81">
        <f>+H11*20%</f>
        <v>533000</v>
      </c>
      <c r="AR11" s="81">
        <f>+H11*8.5%</f>
        <v>226525.00000000003</v>
      </c>
      <c r="AS11" s="81">
        <f>-(H11*1%)*2</f>
        <v>-53300</v>
      </c>
      <c r="AT11" s="81">
        <f>-(H11*1%)*2</f>
        <v>-53300</v>
      </c>
      <c r="AU11" s="81"/>
      <c r="AV11" s="81"/>
      <c r="AW11" s="81">
        <f t="shared" si="15"/>
        <v>3365832.6923076925</v>
      </c>
      <c r="AX11" s="84"/>
      <c r="AY11" s="175"/>
      <c r="AZ11" s="175"/>
      <c r="BA11" s="175">
        <f>AQ11+AR11+AS2</f>
        <v>759525</v>
      </c>
      <c r="BB11" s="194" t="s">
        <v>295</v>
      </c>
      <c r="BC11" s="175">
        <f>H11*28.5%</f>
        <v>759524.99999999988</v>
      </c>
      <c r="BD11" s="198"/>
      <c r="BE11" s="197">
        <f>VLOOKUP(C11,'[5]SA'' office'!C$9:AH$25,27,)</f>
        <v>453050.00000000006</v>
      </c>
      <c r="BF11" s="197">
        <f t="shared" si="16"/>
        <v>-226525.00000000003</v>
      </c>
      <c r="BG11" s="197">
        <f t="shared" si="17"/>
        <v>4</v>
      </c>
      <c r="BH11" s="85">
        <f t="shared" si="18"/>
        <v>2012</v>
      </c>
      <c r="BI11" s="195"/>
      <c r="BJ11" s="196"/>
      <c r="BK11" s="195"/>
      <c r="BL11" s="195"/>
    </row>
    <row r="12" spans="1:64" s="168" customFormat="1" ht="27.95" customHeight="1">
      <c r="A12" s="99">
        <v>4</v>
      </c>
      <c r="B12" s="100" t="s">
        <v>680</v>
      </c>
      <c r="C12" s="101" t="s">
        <v>679</v>
      </c>
      <c r="D12" s="102" t="s">
        <v>324</v>
      </c>
      <c r="E12" s="103" t="s">
        <v>678</v>
      </c>
      <c r="F12" s="104" t="s">
        <v>256</v>
      </c>
      <c r="G12" s="105" t="s">
        <v>677</v>
      </c>
      <c r="H12" s="106">
        <v>2600000</v>
      </c>
      <c r="I12" s="107">
        <v>16</v>
      </c>
      <c r="J12" s="106">
        <f t="shared" si="0"/>
        <v>200000</v>
      </c>
      <c r="K12" s="108"/>
      <c r="L12" s="106">
        <f t="shared" si="1"/>
        <v>0</v>
      </c>
      <c r="M12" s="108">
        <v>0</v>
      </c>
      <c r="N12" s="106">
        <f t="shared" si="2"/>
        <v>0</v>
      </c>
      <c r="O12" s="108"/>
      <c r="P12" s="106">
        <f t="shared" si="3"/>
        <v>0</v>
      </c>
      <c r="Q12" s="108"/>
      <c r="R12" s="106">
        <f t="shared" si="4"/>
        <v>0</v>
      </c>
      <c r="S12" s="108"/>
      <c r="T12" s="106">
        <f t="shared" si="5"/>
        <v>0</v>
      </c>
      <c r="U12" s="106">
        <v>350000</v>
      </c>
      <c r="V12" s="106">
        <f t="shared" si="6"/>
        <v>26923.076923076922</v>
      </c>
      <c r="W12" s="106">
        <v>350000</v>
      </c>
      <c r="X12" s="106">
        <f t="shared" si="7"/>
        <v>26923.076923076922</v>
      </c>
      <c r="Y12" s="106">
        <v>2510000</v>
      </c>
      <c r="Z12" s="107">
        <v>185.6</v>
      </c>
      <c r="AA12" s="106">
        <f t="shared" si="8"/>
        <v>2239692.3076923075</v>
      </c>
      <c r="AB12" s="106"/>
      <c r="AC12" s="106">
        <f t="shared" si="9"/>
        <v>0</v>
      </c>
      <c r="AD12" s="107"/>
      <c r="AE12" s="106">
        <f t="shared" si="10"/>
        <v>0</v>
      </c>
      <c r="AF12" s="106"/>
      <c r="AG12" s="106">
        <f t="shared" si="11"/>
        <v>0</v>
      </c>
      <c r="AH12" s="106"/>
      <c r="AI12" s="106">
        <f t="shared" si="12"/>
        <v>0</v>
      </c>
      <c r="AJ12" s="106">
        <v>230000</v>
      </c>
      <c r="AK12" s="106">
        <f t="shared" si="13"/>
        <v>205230.76923076922</v>
      </c>
      <c r="AL12" s="106">
        <v>0</v>
      </c>
      <c r="AM12" s="106">
        <v>196153.84615384616</v>
      </c>
      <c r="AN12" s="106">
        <v>147115.38461538462</v>
      </c>
      <c r="AO12" s="106">
        <v>49038.461538461539</v>
      </c>
      <c r="AP12" s="106">
        <f t="shared" si="14"/>
        <v>3091076.923076923</v>
      </c>
      <c r="AQ12" s="106"/>
      <c r="AR12" s="106"/>
      <c r="AS12" s="106"/>
      <c r="AT12" s="106"/>
      <c r="AU12" s="106"/>
      <c r="AV12" s="106"/>
      <c r="AW12" s="106">
        <f t="shared" si="15"/>
        <v>3091076.923076923</v>
      </c>
      <c r="AX12" s="109"/>
      <c r="AY12" s="172"/>
      <c r="AZ12" s="175"/>
      <c r="BA12" s="172">
        <f>AQ12+AR12</f>
        <v>0</v>
      </c>
      <c r="BB12" s="173"/>
      <c r="BC12" s="172"/>
      <c r="BD12" s="171"/>
      <c r="BE12" s="170">
        <f>VLOOKUP(C12,'[5]SA'' office'!C$9:AH$25,27,)</f>
        <v>213350.00000000003</v>
      </c>
      <c r="BF12" s="170">
        <f t="shared" si="16"/>
        <v>-213350.00000000003</v>
      </c>
      <c r="BG12" s="170" t="e">
        <f t="shared" si="17"/>
        <v>#VALUE!</v>
      </c>
      <c r="BH12" s="168" t="e">
        <f t="shared" si="18"/>
        <v>#VALUE!</v>
      </c>
      <c r="BI12" s="166"/>
      <c r="BJ12" s="176"/>
      <c r="BK12" s="166"/>
      <c r="BL12" s="166"/>
    </row>
    <row r="13" spans="1:64" s="168" customFormat="1" ht="27.95" customHeight="1">
      <c r="A13" s="99">
        <v>5</v>
      </c>
      <c r="B13" s="100" t="s">
        <v>676</v>
      </c>
      <c r="C13" s="101" t="s">
        <v>675</v>
      </c>
      <c r="D13" s="102" t="s">
        <v>210</v>
      </c>
      <c r="E13" s="103" t="s">
        <v>674</v>
      </c>
      <c r="F13" s="104" t="s">
        <v>197</v>
      </c>
      <c r="G13" s="105" t="s">
        <v>154</v>
      </c>
      <c r="H13" s="106">
        <v>2750000</v>
      </c>
      <c r="I13" s="107">
        <v>0</v>
      </c>
      <c r="J13" s="106">
        <f t="shared" si="0"/>
        <v>0</v>
      </c>
      <c r="K13" s="108"/>
      <c r="L13" s="106">
        <f t="shared" si="1"/>
        <v>0</v>
      </c>
      <c r="M13" s="108">
        <v>0</v>
      </c>
      <c r="N13" s="106">
        <f t="shared" si="2"/>
        <v>0</v>
      </c>
      <c r="O13" s="108"/>
      <c r="P13" s="106">
        <f t="shared" si="3"/>
        <v>0</v>
      </c>
      <c r="Q13" s="108"/>
      <c r="R13" s="106">
        <f t="shared" si="4"/>
        <v>0</v>
      </c>
      <c r="S13" s="108"/>
      <c r="T13" s="106">
        <f t="shared" si="5"/>
        <v>0</v>
      </c>
      <c r="U13" s="106">
        <v>350000</v>
      </c>
      <c r="V13" s="106">
        <f t="shared" si="6"/>
        <v>0</v>
      </c>
      <c r="W13" s="106">
        <v>350000</v>
      </c>
      <c r="X13" s="106">
        <f t="shared" si="7"/>
        <v>0</v>
      </c>
      <c r="Y13" s="106">
        <v>2450000</v>
      </c>
      <c r="Z13" s="107">
        <v>205.6</v>
      </c>
      <c r="AA13" s="106">
        <f t="shared" si="8"/>
        <v>2421730.7692307695</v>
      </c>
      <c r="AB13" s="106"/>
      <c r="AC13" s="106">
        <f t="shared" si="9"/>
        <v>0</v>
      </c>
      <c r="AD13" s="107">
        <v>2.5</v>
      </c>
      <c r="AE13" s="106">
        <f t="shared" si="10"/>
        <v>44170.673076923078</v>
      </c>
      <c r="AF13" s="106"/>
      <c r="AG13" s="106">
        <f t="shared" si="11"/>
        <v>0</v>
      </c>
      <c r="AH13" s="106"/>
      <c r="AI13" s="106">
        <f t="shared" si="12"/>
        <v>0</v>
      </c>
      <c r="AJ13" s="106">
        <v>440000</v>
      </c>
      <c r="AK13" s="106">
        <f t="shared" si="13"/>
        <v>434923.07692307688</v>
      </c>
      <c r="AL13" s="106">
        <v>110000</v>
      </c>
      <c r="AM13" s="106">
        <v>200000</v>
      </c>
      <c r="AN13" s="106">
        <v>150000</v>
      </c>
      <c r="AO13" s="106">
        <v>50000</v>
      </c>
      <c r="AP13" s="106">
        <f t="shared" si="14"/>
        <v>3410824.5192307695</v>
      </c>
      <c r="AQ13" s="106"/>
      <c r="AR13" s="106"/>
      <c r="AS13" s="106"/>
      <c r="AT13" s="106"/>
      <c r="AU13" s="106"/>
      <c r="AV13" s="106"/>
      <c r="AW13" s="106">
        <f t="shared" si="15"/>
        <v>3410824.5192307695</v>
      </c>
      <c r="AX13" s="109"/>
      <c r="AY13" s="172"/>
      <c r="AZ13" s="175"/>
      <c r="BA13" s="174"/>
      <c r="BB13" s="194"/>
      <c r="BC13" s="175"/>
      <c r="BD13" s="171" t="e">
        <f>VLOOKUP(C13,'[5]SA'' Fac'!C$9:AJ$188,34,)</f>
        <v>#REF!</v>
      </c>
      <c r="BE13" s="169"/>
      <c r="BF13" s="170" t="e">
        <f t="shared" si="16"/>
        <v>#REF!</v>
      </c>
      <c r="BG13" s="169" t="e">
        <f t="shared" si="17"/>
        <v>#VALUE!</v>
      </c>
      <c r="BH13" s="168" t="e">
        <f t="shared" si="18"/>
        <v>#VALUE!</v>
      </c>
      <c r="BI13" s="166"/>
      <c r="BJ13" s="176"/>
      <c r="BK13" s="166"/>
      <c r="BL13" s="166"/>
    </row>
    <row r="14" spans="1:64" s="168" customFormat="1" ht="27.95" customHeight="1">
      <c r="A14" s="99">
        <v>6</v>
      </c>
      <c r="B14" s="100" t="s">
        <v>673</v>
      </c>
      <c r="C14" s="101" t="s">
        <v>672</v>
      </c>
      <c r="D14" s="102" t="s">
        <v>335</v>
      </c>
      <c r="E14" s="103" t="s">
        <v>671</v>
      </c>
      <c r="F14" s="104" t="s">
        <v>335</v>
      </c>
      <c r="G14" s="105" t="s">
        <v>154</v>
      </c>
      <c r="H14" s="106">
        <v>3100000</v>
      </c>
      <c r="I14" s="107">
        <v>0</v>
      </c>
      <c r="J14" s="106">
        <f t="shared" si="0"/>
        <v>0</v>
      </c>
      <c r="K14" s="108"/>
      <c r="L14" s="106">
        <f t="shared" si="1"/>
        <v>0</v>
      </c>
      <c r="M14" s="108">
        <v>0</v>
      </c>
      <c r="N14" s="106">
        <f t="shared" si="2"/>
        <v>0</v>
      </c>
      <c r="O14" s="108"/>
      <c r="P14" s="106">
        <f t="shared" si="3"/>
        <v>0</v>
      </c>
      <c r="Q14" s="108"/>
      <c r="R14" s="106">
        <f t="shared" si="4"/>
        <v>0</v>
      </c>
      <c r="S14" s="108"/>
      <c r="T14" s="106">
        <f t="shared" si="5"/>
        <v>0</v>
      </c>
      <c r="U14" s="106">
        <v>350000</v>
      </c>
      <c r="V14" s="106">
        <f t="shared" si="6"/>
        <v>0</v>
      </c>
      <c r="W14" s="106">
        <v>350000</v>
      </c>
      <c r="X14" s="106">
        <f t="shared" si="7"/>
        <v>0</v>
      </c>
      <c r="Y14" s="106">
        <v>2850000</v>
      </c>
      <c r="Z14" s="107">
        <v>197.6</v>
      </c>
      <c r="AA14" s="106">
        <f t="shared" si="8"/>
        <v>2707500</v>
      </c>
      <c r="AB14" s="106"/>
      <c r="AC14" s="106">
        <f t="shared" si="9"/>
        <v>0</v>
      </c>
      <c r="AD14" s="107">
        <v>2.5</v>
      </c>
      <c r="AE14" s="106">
        <f t="shared" si="10"/>
        <v>51382.211538461532</v>
      </c>
      <c r="AF14" s="106"/>
      <c r="AG14" s="106">
        <f t="shared" si="11"/>
        <v>0</v>
      </c>
      <c r="AH14" s="106"/>
      <c r="AI14" s="106">
        <f t="shared" si="12"/>
        <v>0</v>
      </c>
      <c r="AJ14" s="106">
        <v>640000</v>
      </c>
      <c r="AK14" s="106">
        <f t="shared" si="13"/>
        <v>608000</v>
      </c>
      <c r="AL14" s="106">
        <v>0</v>
      </c>
      <c r="AM14" s="106">
        <v>192307.69230769231</v>
      </c>
      <c r="AN14" s="106">
        <v>144230.76923076922</v>
      </c>
      <c r="AO14" s="106">
        <v>48076.923076923078</v>
      </c>
      <c r="AP14" s="106">
        <f t="shared" si="14"/>
        <v>3751497.596153846</v>
      </c>
      <c r="AQ14" s="106"/>
      <c r="AR14" s="106"/>
      <c r="AS14" s="106"/>
      <c r="AT14" s="106"/>
      <c r="AU14" s="106"/>
      <c r="AV14" s="106"/>
      <c r="AW14" s="106">
        <f t="shared" si="15"/>
        <v>3751497.596153846</v>
      </c>
      <c r="AX14" s="109"/>
      <c r="AY14" s="172"/>
      <c r="AZ14" s="175"/>
      <c r="BA14" s="174"/>
      <c r="BB14" s="194"/>
      <c r="BC14" s="175"/>
      <c r="BD14" s="171" t="e">
        <f>VLOOKUP(C14,'[5]SA'' Fac'!C$9:AJ$188,34,)</f>
        <v>#REF!</v>
      </c>
      <c r="BE14" s="169"/>
      <c r="BF14" s="170" t="e">
        <f t="shared" si="16"/>
        <v>#REF!</v>
      </c>
      <c r="BG14" s="169" t="e">
        <f t="shared" si="17"/>
        <v>#VALUE!</v>
      </c>
      <c r="BH14" s="168" t="e">
        <f t="shared" si="18"/>
        <v>#VALUE!</v>
      </c>
      <c r="BI14" s="166"/>
      <c r="BJ14" s="176"/>
      <c r="BK14" s="166"/>
      <c r="BL14" s="166"/>
    </row>
    <row r="15" spans="1:64" s="168" customFormat="1" ht="27.95" customHeight="1">
      <c r="A15" s="99">
        <v>7</v>
      </c>
      <c r="B15" s="100" t="s">
        <v>670</v>
      </c>
      <c r="C15" s="101" t="s">
        <v>669</v>
      </c>
      <c r="D15" s="102" t="s">
        <v>324</v>
      </c>
      <c r="E15" s="103" t="s">
        <v>668</v>
      </c>
      <c r="F15" s="104" t="s">
        <v>442</v>
      </c>
      <c r="G15" s="105" t="s">
        <v>154</v>
      </c>
      <c r="H15" s="106">
        <v>2440000</v>
      </c>
      <c r="I15" s="107">
        <v>0</v>
      </c>
      <c r="J15" s="106">
        <f t="shared" si="0"/>
        <v>0</v>
      </c>
      <c r="K15" s="108"/>
      <c r="L15" s="106">
        <f t="shared" si="1"/>
        <v>0</v>
      </c>
      <c r="M15" s="108">
        <v>0</v>
      </c>
      <c r="N15" s="106">
        <f t="shared" si="2"/>
        <v>0</v>
      </c>
      <c r="O15" s="108"/>
      <c r="P15" s="106">
        <f t="shared" si="3"/>
        <v>0</v>
      </c>
      <c r="Q15" s="108"/>
      <c r="R15" s="106">
        <f t="shared" si="4"/>
        <v>0</v>
      </c>
      <c r="S15" s="108"/>
      <c r="T15" s="106">
        <f t="shared" si="5"/>
        <v>0</v>
      </c>
      <c r="U15" s="106">
        <v>340000</v>
      </c>
      <c r="V15" s="106">
        <f t="shared" si="6"/>
        <v>0</v>
      </c>
      <c r="W15" s="106">
        <v>0</v>
      </c>
      <c r="X15" s="106">
        <f t="shared" si="7"/>
        <v>0</v>
      </c>
      <c r="Y15" s="106">
        <v>2150000</v>
      </c>
      <c r="Z15" s="107">
        <v>205.6</v>
      </c>
      <c r="AA15" s="106">
        <f t="shared" si="8"/>
        <v>2125192.3076923075</v>
      </c>
      <c r="AB15" s="106"/>
      <c r="AC15" s="106">
        <f t="shared" si="9"/>
        <v>0</v>
      </c>
      <c r="AD15" s="107"/>
      <c r="AE15" s="106">
        <f t="shared" si="10"/>
        <v>0</v>
      </c>
      <c r="AF15" s="106"/>
      <c r="AG15" s="106">
        <f t="shared" si="11"/>
        <v>0</v>
      </c>
      <c r="AH15" s="106"/>
      <c r="AI15" s="106">
        <f t="shared" si="12"/>
        <v>0</v>
      </c>
      <c r="AJ15" s="106">
        <v>340000</v>
      </c>
      <c r="AK15" s="106">
        <f t="shared" si="13"/>
        <v>336076.92307692306</v>
      </c>
      <c r="AL15" s="106">
        <v>110000</v>
      </c>
      <c r="AM15" s="106">
        <v>200000</v>
      </c>
      <c r="AN15" s="106">
        <v>150000</v>
      </c>
      <c r="AO15" s="106">
        <v>50000</v>
      </c>
      <c r="AP15" s="106">
        <f t="shared" si="14"/>
        <v>2971269.2307692305</v>
      </c>
      <c r="AQ15" s="106"/>
      <c r="AR15" s="106"/>
      <c r="AS15" s="106"/>
      <c r="AT15" s="106"/>
      <c r="AU15" s="106"/>
      <c r="AV15" s="106"/>
      <c r="AW15" s="106">
        <f t="shared" si="15"/>
        <v>2971269.2307692305</v>
      </c>
      <c r="AX15" s="109"/>
      <c r="AY15" s="172"/>
      <c r="AZ15" s="175"/>
      <c r="BA15" s="174">
        <f>AQ15+AR15</f>
        <v>0</v>
      </c>
      <c r="BB15" s="194"/>
      <c r="BC15" s="175"/>
      <c r="BD15" s="171" t="e">
        <f>VLOOKUP(C15,'[5]SA'' Fac'!C$9:AJ$188,34,)</f>
        <v>#REF!</v>
      </c>
      <c r="BE15" s="169"/>
      <c r="BF15" s="170" t="e">
        <f t="shared" si="16"/>
        <v>#REF!</v>
      </c>
      <c r="BG15" s="169" t="e">
        <f t="shared" si="17"/>
        <v>#VALUE!</v>
      </c>
      <c r="BH15" s="168" t="e">
        <f t="shared" si="18"/>
        <v>#VALUE!</v>
      </c>
      <c r="BI15" s="166"/>
      <c r="BJ15" s="176"/>
      <c r="BK15" s="166"/>
      <c r="BL15" s="166"/>
    </row>
    <row r="16" spans="1:64" s="168" customFormat="1" ht="27.95" customHeight="1">
      <c r="A16" s="99">
        <v>8</v>
      </c>
      <c r="B16" s="100" t="s">
        <v>667</v>
      </c>
      <c r="C16" s="101" t="s">
        <v>666</v>
      </c>
      <c r="D16" s="102" t="s">
        <v>665</v>
      </c>
      <c r="E16" s="103" t="s">
        <v>664</v>
      </c>
      <c r="F16" s="104" t="s">
        <v>197</v>
      </c>
      <c r="G16" s="105" t="s">
        <v>154</v>
      </c>
      <c r="H16" s="106">
        <v>2600000</v>
      </c>
      <c r="I16" s="107">
        <v>0</v>
      </c>
      <c r="J16" s="106">
        <f t="shared" si="0"/>
        <v>0</v>
      </c>
      <c r="K16" s="108"/>
      <c r="L16" s="106">
        <f t="shared" si="1"/>
        <v>0</v>
      </c>
      <c r="M16" s="108">
        <v>0</v>
      </c>
      <c r="N16" s="106">
        <f t="shared" si="2"/>
        <v>0</v>
      </c>
      <c r="O16" s="108"/>
      <c r="P16" s="106">
        <f t="shared" si="3"/>
        <v>0</v>
      </c>
      <c r="Q16" s="108"/>
      <c r="R16" s="106">
        <f t="shared" si="4"/>
        <v>0</v>
      </c>
      <c r="S16" s="108"/>
      <c r="T16" s="106">
        <f t="shared" si="5"/>
        <v>0</v>
      </c>
      <c r="U16" s="106">
        <v>150000</v>
      </c>
      <c r="V16" s="106">
        <f t="shared" si="6"/>
        <v>0</v>
      </c>
      <c r="W16" s="106">
        <v>150000</v>
      </c>
      <c r="X16" s="106">
        <f t="shared" si="7"/>
        <v>0</v>
      </c>
      <c r="Y16" s="106">
        <v>2150000</v>
      </c>
      <c r="Z16" s="107">
        <v>197.6</v>
      </c>
      <c r="AA16" s="106">
        <f t="shared" si="8"/>
        <v>2042499.9999999998</v>
      </c>
      <c r="AB16" s="106"/>
      <c r="AC16" s="106">
        <f t="shared" si="9"/>
        <v>0</v>
      </c>
      <c r="AD16" s="107"/>
      <c r="AE16" s="106">
        <f t="shared" si="10"/>
        <v>0</v>
      </c>
      <c r="AF16" s="106"/>
      <c r="AG16" s="106">
        <f t="shared" si="11"/>
        <v>0</v>
      </c>
      <c r="AH16" s="106"/>
      <c r="AI16" s="106">
        <f t="shared" si="12"/>
        <v>0</v>
      </c>
      <c r="AJ16" s="106">
        <v>340000</v>
      </c>
      <c r="AK16" s="106">
        <f t="shared" si="13"/>
        <v>323000</v>
      </c>
      <c r="AL16" s="106">
        <v>0</v>
      </c>
      <c r="AM16" s="106">
        <v>192307.69230769231</v>
      </c>
      <c r="AN16" s="106">
        <v>144230.76923076922</v>
      </c>
      <c r="AO16" s="106">
        <v>48076.923076923078</v>
      </c>
      <c r="AP16" s="106">
        <f t="shared" si="14"/>
        <v>2750115.3846153845</v>
      </c>
      <c r="AQ16" s="106"/>
      <c r="AR16" s="106"/>
      <c r="AS16" s="106"/>
      <c r="AT16" s="106"/>
      <c r="AU16" s="106"/>
      <c r="AV16" s="106"/>
      <c r="AW16" s="106">
        <f t="shared" si="15"/>
        <v>2750115.3846153845</v>
      </c>
      <c r="AX16" s="109"/>
      <c r="AY16" s="172"/>
      <c r="AZ16" s="175"/>
      <c r="BA16" s="174"/>
      <c r="BB16" s="194"/>
      <c r="BC16" s="175"/>
      <c r="BD16" s="171" t="e">
        <f>VLOOKUP(C16,'[5]SA'' Fac'!C$9:AJ$188,34,)</f>
        <v>#REF!</v>
      </c>
      <c r="BE16" s="169"/>
      <c r="BF16" s="170" t="e">
        <f t="shared" si="16"/>
        <v>#REF!</v>
      </c>
      <c r="BG16" s="169" t="e">
        <f t="shared" si="17"/>
        <v>#VALUE!</v>
      </c>
      <c r="BH16" s="168" t="e">
        <f t="shared" si="18"/>
        <v>#VALUE!</v>
      </c>
      <c r="BI16" s="166"/>
      <c r="BJ16" s="176"/>
      <c r="BK16" s="166"/>
      <c r="BL16" s="166"/>
    </row>
    <row r="17" spans="1:64" s="168" customFormat="1" ht="27.95" customHeight="1">
      <c r="A17" s="99">
        <v>9</v>
      </c>
      <c r="B17" s="100" t="s">
        <v>663</v>
      </c>
      <c r="C17" s="101" t="s">
        <v>662</v>
      </c>
      <c r="D17" s="102" t="s">
        <v>324</v>
      </c>
      <c r="E17" s="103" t="s">
        <v>661</v>
      </c>
      <c r="F17" s="104" t="s">
        <v>256</v>
      </c>
      <c r="G17" s="105" t="s">
        <v>511</v>
      </c>
      <c r="H17" s="106">
        <v>2750000</v>
      </c>
      <c r="I17" s="107">
        <v>0</v>
      </c>
      <c r="J17" s="106">
        <f t="shared" si="0"/>
        <v>0</v>
      </c>
      <c r="K17" s="108"/>
      <c r="L17" s="106">
        <f t="shared" si="1"/>
        <v>0</v>
      </c>
      <c r="M17" s="108">
        <v>0</v>
      </c>
      <c r="N17" s="106">
        <f t="shared" si="2"/>
        <v>0</v>
      </c>
      <c r="O17" s="108"/>
      <c r="P17" s="106">
        <f t="shared" si="3"/>
        <v>0</v>
      </c>
      <c r="Q17" s="108"/>
      <c r="R17" s="106">
        <f t="shared" si="4"/>
        <v>0</v>
      </c>
      <c r="S17" s="108"/>
      <c r="T17" s="106">
        <f t="shared" si="5"/>
        <v>0</v>
      </c>
      <c r="U17" s="106">
        <v>350000</v>
      </c>
      <c r="V17" s="106">
        <f t="shared" si="6"/>
        <v>0</v>
      </c>
      <c r="W17" s="106">
        <v>350000</v>
      </c>
      <c r="X17" s="106">
        <f t="shared" si="7"/>
        <v>0</v>
      </c>
      <c r="Y17" s="106">
        <v>2510000</v>
      </c>
      <c r="Z17" s="107">
        <v>197.6</v>
      </c>
      <c r="AA17" s="106">
        <f t="shared" si="8"/>
        <v>2384499.9999999995</v>
      </c>
      <c r="AB17" s="106"/>
      <c r="AC17" s="106">
        <f t="shared" si="9"/>
        <v>0</v>
      </c>
      <c r="AD17" s="107"/>
      <c r="AE17" s="106">
        <f t="shared" si="10"/>
        <v>0</v>
      </c>
      <c r="AF17" s="106"/>
      <c r="AG17" s="106">
        <f t="shared" si="11"/>
        <v>0</v>
      </c>
      <c r="AH17" s="106"/>
      <c r="AI17" s="106">
        <f t="shared" si="12"/>
        <v>0</v>
      </c>
      <c r="AJ17" s="106">
        <v>230000</v>
      </c>
      <c r="AK17" s="106">
        <f t="shared" si="13"/>
        <v>218499.99999999997</v>
      </c>
      <c r="AL17" s="106">
        <v>0</v>
      </c>
      <c r="AM17" s="106">
        <v>192307.69230769231</v>
      </c>
      <c r="AN17" s="106">
        <v>144230.76923076922</v>
      </c>
      <c r="AO17" s="106">
        <v>48076.923076923078</v>
      </c>
      <c r="AP17" s="106">
        <f t="shared" si="14"/>
        <v>2987615.384615384</v>
      </c>
      <c r="AQ17" s="106"/>
      <c r="AR17" s="106"/>
      <c r="AS17" s="106"/>
      <c r="AT17" s="106"/>
      <c r="AU17" s="106"/>
      <c r="AV17" s="106"/>
      <c r="AW17" s="106">
        <f t="shared" si="15"/>
        <v>2987615.384615384</v>
      </c>
      <c r="AX17" s="109"/>
      <c r="AY17" s="172"/>
      <c r="AZ17" s="175"/>
      <c r="BA17" s="174"/>
      <c r="BB17" s="173"/>
      <c r="BC17" s="172"/>
      <c r="BD17" s="171"/>
      <c r="BE17" s="169"/>
      <c r="BF17" s="170">
        <f t="shared" si="16"/>
        <v>0</v>
      </c>
      <c r="BG17" s="169" t="e">
        <f t="shared" si="17"/>
        <v>#VALUE!</v>
      </c>
      <c r="BH17" s="168" t="e">
        <f t="shared" si="18"/>
        <v>#VALUE!</v>
      </c>
      <c r="BI17" s="166"/>
      <c r="BJ17" s="176"/>
      <c r="BK17" s="166"/>
      <c r="BL17" s="166"/>
    </row>
    <row r="18" spans="1:64" s="168" customFormat="1" ht="27.95" customHeight="1">
      <c r="A18" s="99">
        <v>10</v>
      </c>
      <c r="B18" s="100" t="s">
        <v>660</v>
      </c>
      <c r="C18" s="101" t="s">
        <v>659</v>
      </c>
      <c r="D18" s="102" t="s">
        <v>203</v>
      </c>
      <c r="E18" s="103" t="s">
        <v>658</v>
      </c>
      <c r="F18" s="104" t="s">
        <v>175</v>
      </c>
      <c r="G18" s="105" t="s">
        <v>511</v>
      </c>
      <c r="H18" s="106">
        <v>2520000</v>
      </c>
      <c r="I18" s="107">
        <v>88</v>
      </c>
      <c r="J18" s="106">
        <f t="shared" si="0"/>
        <v>1066153.8461538462</v>
      </c>
      <c r="K18" s="108"/>
      <c r="L18" s="106">
        <f t="shared" si="1"/>
        <v>0</v>
      </c>
      <c r="M18" s="108">
        <v>0</v>
      </c>
      <c r="N18" s="106">
        <f t="shared" si="2"/>
        <v>0</v>
      </c>
      <c r="O18" s="108"/>
      <c r="P18" s="106">
        <f t="shared" si="3"/>
        <v>0</v>
      </c>
      <c r="Q18" s="108"/>
      <c r="R18" s="106">
        <f t="shared" si="4"/>
        <v>0</v>
      </c>
      <c r="S18" s="108"/>
      <c r="T18" s="106">
        <f t="shared" si="5"/>
        <v>0</v>
      </c>
      <c r="U18" s="106">
        <v>0</v>
      </c>
      <c r="V18" s="106">
        <f t="shared" si="6"/>
        <v>0</v>
      </c>
      <c r="W18" s="106">
        <v>100000</v>
      </c>
      <c r="X18" s="106">
        <f t="shared" si="7"/>
        <v>42307.692307692305</v>
      </c>
      <c r="Y18" s="106">
        <v>1905000</v>
      </c>
      <c r="Z18" s="107">
        <v>117.6</v>
      </c>
      <c r="AA18" s="106">
        <f t="shared" si="8"/>
        <v>1077057.6923076923</v>
      </c>
      <c r="AB18" s="106"/>
      <c r="AC18" s="106">
        <f t="shared" si="9"/>
        <v>0</v>
      </c>
      <c r="AD18" s="107"/>
      <c r="AE18" s="106">
        <f t="shared" si="10"/>
        <v>0</v>
      </c>
      <c r="AF18" s="106"/>
      <c r="AG18" s="106">
        <f t="shared" si="11"/>
        <v>0</v>
      </c>
      <c r="AH18" s="106"/>
      <c r="AI18" s="106">
        <f t="shared" si="12"/>
        <v>0</v>
      </c>
      <c r="AJ18" s="106">
        <v>0</v>
      </c>
      <c r="AK18" s="106">
        <f t="shared" si="13"/>
        <v>0</v>
      </c>
      <c r="AL18" s="106">
        <v>110000</v>
      </c>
      <c r="AM18" s="106">
        <v>200000</v>
      </c>
      <c r="AN18" s="106">
        <v>150000</v>
      </c>
      <c r="AO18" s="106">
        <v>50000</v>
      </c>
      <c r="AP18" s="106">
        <f t="shared" si="14"/>
        <v>2695519.230769231</v>
      </c>
      <c r="AQ18" s="106"/>
      <c r="AR18" s="106"/>
      <c r="AS18" s="106"/>
      <c r="AT18" s="106"/>
      <c r="AU18" s="106"/>
      <c r="AV18" s="106"/>
      <c r="AW18" s="106">
        <f t="shared" si="15"/>
        <v>2695519.230769231</v>
      </c>
      <c r="AX18" s="109"/>
      <c r="AY18" s="172"/>
      <c r="AZ18" s="175"/>
      <c r="BA18" s="174"/>
      <c r="BB18" s="173"/>
      <c r="BC18" s="172"/>
      <c r="BD18" s="171" t="e">
        <f>VLOOKUP(C18,'[5]SA'' Fac'!C$9:AJ$188,34,)</f>
        <v>#REF!</v>
      </c>
      <c r="BE18" s="169"/>
      <c r="BF18" s="170" t="e">
        <f t="shared" si="16"/>
        <v>#REF!</v>
      </c>
      <c r="BG18" s="169" t="e">
        <f t="shared" si="17"/>
        <v>#VALUE!</v>
      </c>
      <c r="BH18" s="168" t="e">
        <f t="shared" si="18"/>
        <v>#VALUE!</v>
      </c>
      <c r="BI18" s="166"/>
      <c r="BJ18" s="176"/>
      <c r="BK18" s="166"/>
    </row>
    <row r="19" spans="1:64" s="168" customFormat="1" ht="27.95" customHeight="1">
      <c r="A19" s="99">
        <v>11</v>
      </c>
      <c r="B19" s="100" t="s">
        <v>657</v>
      </c>
      <c r="C19" s="101" t="s">
        <v>656</v>
      </c>
      <c r="D19" s="102" t="s">
        <v>203</v>
      </c>
      <c r="E19" s="103" t="s">
        <v>655</v>
      </c>
      <c r="F19" s="104" t="s">
        <v>175</v>
      </c>
      <c r="G19" s="105" t="s">
        <v>511</v>
      </c>
      <c r="H19" s="106">
        <v>2520000</v>
      </c>
      <c r="I19" s="107">
        <v>68</v>
      </c>
      <c r="J19" s="106">
        <f t="shared" si="0"/>
        <v>823846.15384615387</v>
      </c>
      <c r="K19" s="108"/>
      <c r="L19" s="106">
        <f t="shared" si="1"/>
        <v>0</v>
      </c>
      <c r="M19" s="108">
        <v>0</v>
      </c>
      <c r="N19" s="106">
        <f t="shared" si="2"/>
        <v>0</v>
      </c>
      <c r="O19" s="108"/>
      <c r="P19" s="106">
        <f t="shared" si="3"/>
        <v>0</v>
      </c>
      <c r="Q19" s="108"/>
      <c r="R19" s="106">
        <f t="shared" si="4"/>
        <v>0</v>
      </c>
      <c r="S19" s="108"/>
      <c r="T19" s="106">
        <f t="shared" si="5"/>
        <v>0</v>
      </c>
      <c r="U19" s="106">
        <v>0</v>
      </c>
      <c r="V19" s="106">
        <f t="shared" si="6"/>
        <v>0</v>
      </c>
      <c r="W19" s="106">
        <v>100000</v>
      </c>
      <c r="X19" s="106">
        <f t="shared" si="7"/>
        <v>32692.307692307691</v>
      </c>
      <c r="Y19" s="106">
        <v>1905000</v>
      </c>
      <c r="Z19" s="107">
        <v>109.6</v>
      </c>
      <c r="AA19" s="106">
        <f t="shared" si="8"/>
        <v>1003788.4615384614</v>
      </c>
      <c r="AB19" s="106"/>
      <c r="AC19" s="106">
        <f t="shared" si="9"/>
        <v>0</v>
      </c>
      <c r="AD19" s="107"/>
      <c r="AE19" s="106">
        <f t="shared" si="10"/>
        <v>0</v>
      </c>
      <c r="AF19" s="106"/>
      <c r="AG19" s="106">
        <f t="shared" si="11"/>
        <v>0</v>
      </c>
      <c r="AH19" s="106"/>
      <c r="AI19" s="106">
        <f t="shared" si="12"/>
        <v>0</v>
      </c>
      <c r="AJ19" s="106">
        <v>0</v>
      </c>
      <c r="AK19" s="106">
        <f t="shared" si="13"/>
        <v>0</v>
      </c>
      <c r="AL19" s="106">
        <v>0</v>
      </c>
      <c r="AM19" s="106">
        <v>173076.92307692306</v>
      </c>
      <c r="AN19" s="106">
        <v>129807.69230769231</v>
      </c>
      <c r="AO19" s="106">
        <v>43269.230769230766</v>
      </c>
      <c r="AP19" s="106">
        <f t="shared" si="14"/>
        <v>2206480.769230769</v>
      </c>
      <c r="AQ19" s="106"/>
      <c r="AR19" s="106"/>
      <c r="AS19" s="106"/>
      <c r="AT19" s="106"/>
      <c r="AU19" s="106"/>
      <c r="AV19" s="106"/>
      <c r="AW19" s="106">
        <f t="shared" si="15"/>
        <v>2206480.769230769</v>
      </c>
      <c r="AX19" s="109"/>
      <c r="AY19" s="172"/>
      <c r="AZ19" s="175"/>
      <c r="BA19" s="174"/>
      <c r="BB19" s="173"/>
      <c r="BC19" s="172"/>
      <c r="BD19" s="171" t="e">
        <f>VLOOKUP(C19,'[5]SA'' Fac'!C$9:AJ$188,34,)</f>
        <v>#REF!</v>
      </c>
      <c r="BE19" s="169"/>
      <c r="BF19" s="170" t="e">
        <f t="shared" si="16"/>
        <v>#REF!</v>
      </c>
      <c r="BG19" s="169" t="e">
        <f t="shared" si="17"/>
        <v>#VALUE!</v>
      </c>
      <c r="BH19" s="168" t="e">
        <f t="shared" si="18"/>
        <v>#VALUE!</v>
      </c>
      <c r="BI19" s="166"/>
      <c r="BJ19" s="176"/>
      <c r="BK19" s="166"/>
    </row>
    <row r="20" spans="1:64" s="168" customFormat="1" ht="27.95" customHeight="1">
      <c r="A20" s="99">
        <v>12</v>
      </c>
      <c r="B20" s="100" t="s">
        <v>654</v>
      </c>
      <c r="C20" s="101" t="s">
        <v>653</v>
      </c>
      <c r="D20" s="102" t="s">
        <v>203</v>
      </c>
      <c r="E20" s="103" t="s">
        <v>652</v>
      </c>
      <c r="F20" s="104" t="s">
        <v>175</v>
      </c>
      <c r="G20" s="105" t="s">
        <v>511</v>
      </c>
      <c r="H20" s="106">
        <v>2520000</v>
      </c>
      <c r="I20" s="107">
        <v>72</v>
      </c>
      <c r="J20" s="106">
        <f t="shared" si="0"/>
        <v>872307.69230769225</v>
      </c>
      <c r="K20" s="108"/>
      <c r="L20" s="106">
        <f t="shared" si="1"/>
        <v>0</v>
      </c>
      <c r="M20" s="108">
        <v>0</v>
      </c>
      <c r="N20" s="106">
        <f t="shared" si="2"/>
        <v>0</v>
      </c>
      <c r="O20" s="108"/>
      <c r="P20" s="106">
        <f t="shared" si="3"/>
        <v>0</v>
      </c>
      <c r="Q20" s="108"/>
      <c r="R20" s="106">
        <f t="shared" si="4"/>
        <v>0</v>
      </c>
      <c r="S20" s="108"/>
      <c r="T20" s="106">
        <f t="shared" si="5"/>
        <v>0</v>
      </c>
      <c r="U20" s="106">
        <v>0</v>
      </c>
      <c r="V20" s="106">
        <f t="shared" si="6"/>
        <v>0</v>
      </c>
      <c r="W20" s="106">
        <v>100000</v>
      </c>
      <c r="X20" s="106">
        <f t="shared" si="7"/>
        <v>34615.384615384617</v>
      </c>
      <c r="Y20" s="106">
        <v>1905000</v>
      </c>
      <c r="Z20" s="107">
        <v>117.6</v>
      </c>
      <c r="AA20" s="106">
        <f t="shared" si="8"/>
        <v>1077057.6923076923</v>
      </c>
      <c r="AB20" s="106"/>
      <c r="AC20" s="106">
        <f t="shared" si="9"/>
        <v>0</v>
      </c>
      <c r="AD20" s="107"/>
      <c r="AE20" s="106">
        <f t="shared" si="10"/>
        <v>0</v>
      </c>
      <c r="AF20" s="106"/>
      <c r="AG20" s="106">
        <f t="shared" si="11"/>
        <v>0</v>
      </c>
      <c r="AH20" s="106"/>
      <c r="AI20" s="106">
        <f t="shared" si="12"/>
        <v>0</v>
      </c>
      <c r="AJ20" s="106">
        <v>0</v>
      </c>
      <c r="AK20" s="106">
        <f t="shared" si="13"/>
        <v>0</v>
      </c>
      <c r="AL20" s="106">
        <v>0</v>
      </c>
      <c r="AM20" s="106">
        <v>184615.38461538462</v>
      </c>
      <c r="AN20" s="106">
        <v>138461.53846153847</v>
      </c>
      <c r="AO20" s="106">
        <v>46153.846153846156</v>
      </c>
      <c r="AP20" s="106">
        <f t="shared" si="14"/>
        <v>2353211.5384615385</v>
      </c>
      <c r="AQ20" s="106"/>
      <c r="AR20" s="106"/>
      <c r="AS20" s="106"/>
      <c r="AT20" s="106"/>
      <c r="AU20" s="106"/>
      <c r="AV20" s="106"/>
      <c r="AW20" s="106">
        <f t="shared" si="15"/>
        <v>2353211.5384615385</v>
      </c>
      <c r="AX20" s="109"/>
      <c r="AY20" s="172"/>
      <c r="AZ20" s="175"/>
      <c r="BA20" s="174"/>
      <c r="BB20" s="173"/>
      <c r="BC20" s="172"/>
      <c r="BD20" s="171" t="e">
        <f>VLOOKUP(C20,'[5]SA'' Fac'!C$9:AJ$188,34,)</f>
        <v>#REF!</v>
      </c>
      <c r="BE20" s="169"/>
      <c r="BF20" s="170" t="e">
        <f t="shared" si="16"/>
        <v>#REF!</v>
      </c>
      <c r="BG20" s="169" t="e">
        <f t="shared" si="17"/>
        <v>#VALUE!</v>
      </c>
      <c r="BH20" s="168" t="e">
        <f t="shared" si="18"/>
        <v>#VALUE!</v>
      </c>
      <c r="BI20" s="166"/>
      <c r="BJ20" s="176"/>
      <c r="BK20" s="166"/>
    </row>
    <row r="21" spans="1:64" s="168" customFormat="1" ht="27.95" customHeight="1">
      <c r="A21" s="99">
        <v>14</v>
      </c>
      <c r="B21" s="100" t="s">
        <v>651</v>
      </c>
      <c r="C21" s="101" t="s">
        <v>650</v>
      </c>
      <c r="D21" s="102" t="s">
        <v>203</v>
      </c>
      <c r="E21" s="103" t="s">
        <v>649</v>
      </c>
      <c r="F21" s="104" t="s">
        <v>175</v>
      </c>
      <c r="G21" s="105" t="s">
        <v>511</v>
      </c>
      <c r="H21" s="106">
        <v>2440000</v>
      </c>
      <c r="I21" s="107">
        <v>80</v>
      </c>
      <c r="J21" s="106">
        <f t="shared" si="0"/>
        <v>938461.5384615385</v>
      </c>
      <c r="K21" s="108"/>
      <c r="L21" s="106">
        <f t="shared" si="1"/>
        <v>0</v>
      </c>
      <c r="M21" s="108">
        <v>0</v>
      </c>
      <c r="N21" s="106">
        <f t="shared" si="2"/>
        <v>0</v>
      </c>
      <c r="O21" s="108"/>
      <c r="P21" s="106">
        <f t="shared" si="3"/>
        <v>0</v>
      </c>
      <c r="Q21" s="108"/>
      <c r="R21" s="106">
        <f t="shared" si="4"/>
        <v>0</v>
      </c>
      <c r="S21" s="108"/>
      <c r="T21" s="106">
        <f t="shared" si="5"/>
        <v>0</v>
      </c>
      <c r="U21" s="106">
        <v>0</v>
      </c>
      <c r="V21" s="106">
        <f t="shared" si="6"/>
        <v>0</v>
      </c>
      <c r="W21" s="106">
        <v>100000</v>
      </c>
      <c r="X21" s="106">
        <f t="shared" si="7"/>
        <v>38461.538461538461</v>
      </c>
      <c r="Y21" s="106">
        <v>1905000</v>
      </c>
      <c r="Z21" s="107">
        <v>109.6</v>
      </c>
      <c r="AA21" s="106">
        <f t="shared" si="8"/>
        <v>1003788.4615384614</v>
      </c>
      <c r="AB21" s="106"/>
      <c r="AC21" s="106">
        <f t="shared" si="9"/>
        <v>0</v>
      </c>
      <c r="AD21" s="107"/>
      <c r="AE21" s="106">
        <f t="shared" si="10"/>
        <v>0</v>
      </c>
      <c r="AF21" s="106"/>
      <c r="AG21" s="106">
        <f t="shared" si="11"/>
        <v>0</v>
      </c>
      <c r="AH21" s="106"/>
      <c r="AI21" s="106">
        <f t="shared" si="12"/>
        <v>0</v>
      </c>
      <c r="AJ21" s="106">
        <v>0</v>
      </c>
      <c r="AK21" s="106">
        <f t="shared" si="13"/>
        <v>0</v>
      </c>
      <c r="AL21" s="106">
        <v>0</v>
      </c>
      <c r="AM21" s="106">
        <v>184615.38461538462</v>
      </c>
      <c r="AN21" s="106">
        <v>138461.53846153847</v>
      </c>
      <c r="AO21" s="106">
        <v>46153.846153846156</v>
      </c>
      <c r="AP21" s="106">
        <f t="shared" si="14"/>
        <v>2349942.3076923075</v>
      </c>
      <c r="AQ21" s="106"/>
      <c r="AR21" s="106"/>
      <c r="AS21" s="106"/>
      <c r="AT21" s="106"/>
      <c r="AU21" s="106"/>
      <c r="AV21" s="106"/>
      <c r="AW21" s="106">
        <f t="shared" si="15"/>
        <v>2349942.3076923075</v>
      </c>
      <c r="AX21" s="109"/>
      <c r="AY21" s="172"/>
      <c r="AZ21" s="175"/>
      <c r="BA21" s="174"/>
      <c r="BB21" s="173"/>
      <c r="BC21" s="172"/>
      <c r="BD21" s="171" t="e">
        <f>VLOOKUP(C21,'[5]SA'' Fac'!C$9:AJ$188,34,)</f>
        <v>#REF!</v>
      </c>
      <c r="BE21" s="169"/>
      <c r="BF21" s="170" t="e">
        <f t="shared" si="16"/>
        <v>#REF!</v>
      </c>
      <c r="BG21" s="169" t="e">
        <f t="shared" si="17"/>
        <v>#VALUE!</v>
      </c>
      <c r="BH21" s="168" t="e">
        <f t="shared" si="18"/>
        <v>#VALUE!</v>
      </c>
      <c r="BI21" s="166"/>
      <c r="BJ21" s="176"/>
      <c r="BK21" s="166"/>
    </row>
    <row r="22" spans="1:64" s="168" customFormat="1" ht="27.95" customHeight="1">
      <c r="A22" s="99">
        <v>15</v>
      </c>
      <c r="B22" s="100" t="s">
        <v>648</v>
      </c>
      <c r="C22" s="101" t="s">
        <v>647</v>
      </c>
      <c r="D22" s="102" t="s">
        <v>203</v>
      </c>
      <c r="E22" s="103" t="s">
        <v>646</v>
      </c>
      <c r="F22" s="104" t="s">
        <v>175</v>
      </c>
      <c r="G22" s="105" t="s">
        <v>511</v>
      </c>
      <c r="H22" s="106">
        <v>2520000</v>
      </c>
      <c r="I22" s="107">
        <v>88</v>
      </c>
      <c r="J22" s="106">
        <f t="shared" si="0"/>
        <v>1066153.8461538462</v>
      </c>
      <c r="K22" s="108"/>
      <c r="L22" s="106">
        <f t="shared" si="1"/>
        <v>0</v>
      </c>
      <c r="M22" s="108">
        <v>0</v>
      </c>
      <c r="N22" s="106">
        <f t="shared" si="2"/>
        <v>0</v>
      </c>
      <c r="O22" s="108"/>
      <c r="P22" s="106">
        <f t="shared" si="3"/>
        <v>0</v>
      </c>
      <c r="Q22" s="108"/>
      <c r="R22" s="106">
        <f t="shared" si="4"/>
        <v>0</v>
      </c>
      <c r="S22" s="108"/>
      <c r="T22" s="106">
        <f t="shared" si="5"/>
        <v>0</v>
      </c>
      <c r="U22" s="106">
        <v>0</v>
      </c>
      <c r="V22" s="106">
        <f t="shared" si="6"/>
        <v>0</v>
      </c>
      <c r="W22" s="106">
        <v>100000</v>
      </c>
      <c r="X22" s="106">
        <f t="shared" si="7"/>
        <v>42307.692307692305</v>
      </c>
      <c r="Y22" s="106">
        <v>1905000</v>
      </c>
      <c r="Z22" s="107">
        <v>105.6</v>
      </c>
      <c r="AA22" s="106">
        <f t="shared" si="8"/>
        <v>967153.84615384601</v>
      </c>
      <c r="AB22" s="106"/>
      <c r="AC22" s="106">
        <f t="shared" si="9"/>
        <v>0</v>
      </c>
      <c r="AD22" s="107"/>
      <c r="AE22" s="106">
        <f t="shared" si="10"/>
        <v>0</v>
      </c>
      <c r="AF22" s="106"/>
      <c r="AG22" s="106">
        <f t="shared" si="11"/>
        <v>0</v>
      </c>
      <c r="AH22" s="106"/>
      <c r="AI22" s="106">
        <f t="shared" si="12"/>
        <v>0</v>
      </c>
      <c r="AJ22" s="106">
        <v>0</v>
      </c>
      <c r="AK22" s="106">
        <f t="shared" si="13"/>
        <v>0</v>
      </c>
      <c r="AL22" s="106">
        <v>0</v>
      </c>
      <c r="AM22" s="106">
        <v>188461.53846153847</v>
      </c>
      <c r="AN22" s="106">
        <v>141346.15384615384</v>
      </c>
      <c r="AO22" s="106">
        <v>47115.384615384617</v>
      </c>
      <c r="AP22" s="106">
        <f t="shared" si="14"/>
        <v>2452538.4615384615</v>
      </c>
      <c r="AQ22" s="106"/>
      <c r="AR22" s="106"/>
      <c r="AS22" s="106"/>
      <c r="AT22" s="106"/>
      <c r="AU22" s="106"/>
      <c r="AV22" s="106"/>
      <c r="AW22" s="106">
        <f t="shared" si="15"/>
        <v>2452538.4615384615</v>
      </c>
      <c r="AX22" s="109"/>
      <c r="AY22" s="172"/>
      <c r="AZ22" s="175"/>
      <c r="BA22" s="174"/>
      <c r="BB22" s="173"/>
      <c r="BC22" s="172"/>
      <c r="BD22" s="171" t="e">
        <f>VLOOKUP(C22,'[5]SA'' Fac'!C$9:AJ$188,34,)</f>
        <v>#REF!</v>
      </c>
      <c r="BE22" s="169"/>
      <c r="BF22" s="170" t="e">
        <f t="shared" si="16"/>
        <v>#REF!</v>
      </c>
      <c r="BG22" s="169" t="e">
        <f t="shared" si="17"/>
        <v>#VALUE!</v>
      </c>
      <c r="BH22" s="168" t="e">
        <f t="shared" si="18"/>
        <v>#VALUE!</v>
      </c>
      <c r="BI22" s="166"/>
      <c r="BJ22" s="176"/>
      <c r="BK22" s="166"/>
    </row>
    <row r="23" spans="1:64" s="168" customFormat="1" ht="27.95" customHeight="1">
      <c r="A23" s="99">
        <v>16</v>
      </c>
      <c r="B23" s="100" t="s">
        <v>645</v>
      </c>
      <c r="C23" s="101" t="s">
        <v>644</v>
      </c>
      <c r="D23" s="102" t="s">
        <v>203</v>
      </c>
      <c r="E23" s="103" t="s">
        <v>643</v>
      </c>
      <c r="F23" s="104" t="s">
        <v>175</v>
      </c>
      <c r="G23" s="105" t="s">
        <v>511</v>
      </c>
      <c r="H23" s="106">
        <v>2440000</v>
      </c>
      <c r="I23" s="107">
        <v>72</v>
      </c>
      <c r="J23" s="106">
        <f t="shared" si="0"/>
        <v>844615.38461538462</v>
      </c>
      <c r="K23" s="108"/>
      <c r="L23" s="106">
        <f t="shared" si="1"/>
        <v>0</v>
      </c>
      <c r="M23" s="108">
        <v>0</v>
      </c>
      <c r="N23" s="106">
        <f t="shared" si="2"/>
        <v>0</v>
      </c>
      <c r="O23" s="108"/>
      <c r="P23" s="106">
        <f t="shared" si="3"/>
        <v>0</v>
      </c>
      <c r="Q23" s="108"/>
      <c r="R23" s="106">
        <f t="shared" si="4"/>
        <v>0</v>
      </c>
      <c r="S23" s="108"/>
      <c r="T23" s="106">
        <f t="shared" si="5"/>
        <v>0</v>
      </c>
      <c r="U23" s="106">
        <v>0</v>
      </c>
      <c r="V23" s="106">
        <f t="shared" si="6"/>
        <v>0</v>
      </c>
      <c r="W23" s="106">
        <v>100000</v>
      </c>
      <c r="X23" s="106">
        <f t="shared" si="7"/>
        <v>34615.384615384617</v>
      </c>
      <c r="Y23" s="106">
        <v>1905000</v>
      </c>
      <c r="Z23" s="107">
        <v>113.6</v>
      </c>
      <c r="AA23" s="106">
        <f t="shared" si="8"/>
        <v>1040423.0769230769</v>
      </c>
      <c r="AB23" s="106"/>
      <c r="AC23" s="106">
        <f t="shared" si="9"/>
        <v>0</v>
      </c>
      <c r="AD23" s="107"/>
      <c r="AE23" s="106">
        <f t="shared" si="10"/>
        <v>0</v>
      </c>
      <c r="AF23" s="106"/>
      <c r="AG23" s="106">
        <f t="shared" si="11"/>
        <v>0</v>
      </c>
      <c r="AH23" s="106"/>
      <c r="AI23" s="106">
        <f t="shared" si="12"/>
        <v>0</v>
      </c>
      <c r="AJ23" s="106">
        <v>0</v>
      </c>
      <c r="AK23" s="106">
        <f t="shared" si="13"/>
        <v>0</v>
      </c>
      <c r="AL23" s="106">
        <v>0</v>
      </c>
      <c r="AM23" s="106">
        <v>180769.23076923078</v>
      </c>
      <c r="AN23" s="106">
        <v>135576.92307692306</v>
      </c>
      <c r="AO23" s="106">
        <v>45192.307692307695</v>
      </c>
      <c r="AP23" s="106">
        <f t="shared" si="14"/>
        <v>2281192.3076923075</v>
      </c>
      <c r="AQ23" s="106"/>
      <c r="AR23" s="106"/>
      <c r="AS23" s="106"/>
      <c r="AT23" s="106"/>
      <c r="AU23" s="106"/>
      <c r="AV23" s="106"/>
      <c r="AW23" s="106">
        <f t="shared" si="15"/>
        <v>2281192.3076923075</v>
      </c>
      <c r="AX23" s="109"/>
      <c r="AY23" s="172"/>
      <c r="AZ23" s="175"/>
      <c r="BA23" s="174"/>
      <c r="BB23" s="173"/>
      <c r="BC23" s="172"/>
      <c r="BD23" s="171" t="e">
        <f>VLOOKUP(C23,'[5]SA'' Fac'!C$9:AJ$188,34,)</f>
        <v>#REF!</v>
      </c>
      <c r="BE23" s="169"/>
      <c r="BF23" s="170" t="e">
        <f t="shared" si="16"/>
        <v>#REF!</v>
      </c>
      <c r="BG23" s="169" t="e">
        <f t="shared" si="17"/>
        <v>#VALUE!</v>
      </c>
      <c r="BH23" s="168" t="e">
        <f t="shared" si="18"/>
        <v>#VALUE!</v>
      </c>
      <c r="BI23" s="166"/>
      <c r="BJ23" s="176"/>
      <c r="BK23" s="166"/>
    </row>
    <row r="24" spans="1:64" s="168" customFormat="1" ht="27.95" customHeight="1">
      <c r="A24" s="99">
        <v>17</v>
      </c>
      <c r="B24" s="100" t="s">
        <v>642</v>
      </c>
      <c r="C24" s="101" t="s">
        <v>641</v>
      </c>
      <c r="D24" s="102" t="s">
        <v>203</v>
      </c>
      <c r="E24" s="103" t="s">
        <v>640</v>
      </c>
      <c r="F24" s="104" t="s">
        <v>175</v>
      </c>
      <c r="G24" s="105" t="s">
        <v>511</v>
      </c>
      <c r="H24" s="106">
        <v>2520000</v>
      </c>
      <c r="I24" s="107">
        <v>80</v>
      </c>
      <c r="J24" s="106">
        <f t="shared" si="0"/>
        <v>969230.76923076925</v>
      </c>
      <c r="K24" s="108"/>
      <c r="L24" s="106">
        <f t="shared" si="1"/>
        <v>0</v>
      </c>
      <c r="M24" s="108">
        <v>0</v>
      </c>
      <c r="N24" s="106">
        <f t="shared" si="2"/>
        <v>0</v>
      </c>
      <c r="O24" s="108"/>
      <c r="P24" s="106">
        <f t="shared" si="3"/>
        <v>0</v>
      </c>
      <c r="Q24" s="108"/>
      <c r="R24" s="106">
        <f t="shared" si="4"/>
        <v>0</v>
      </c>
      <c r="S24" s="108"/>
      <c r="T24" s="106">
        <f t="shared" si="5"/>
        <v>0</v>
      </c>
      <c r="U24" s="106">
        <v>0</v>
      </c>
      <c r="V24" s="106">
        <f t="shared" si="6"/>
        <v>0</v>
      </c>
      <c r="W24" s="106">
        <v>100000</v>
      </c>
      <c r="X24" s="106">
        <f t="shared" si="7"/>
        <v>38461.538461538461</v>
      </c>
      <c r="Y24" s="106">
        <v>1905000</v>
      </c>
      <c r="Z24" s="107">
        <v>117.6</v>
      </c>
      <c r="AA24" s="106">
        <f t="shared" si="8"/>
        <v>1077057.6923076923</v>
      </c>
      <c r="AB24" s="106"/>
      <c r="AC24" s="106">
        <f t="shared" si="9"/>
        <v>0</v>
      </c>
      <c r="AD24" s="107"/>
      <c r="AE24" s="106">
        <f t="shared" si="10"/>
        <v>0</v>
      </c>
      <c r="AF24" s="106"/>
      <c r="AG24" s="106">
        <f t="shared" si="11"/>
        <v>0</v>
      </c>
      <c r="AH24" s="106"/>
      <c r="AI24" s="106">
        <f t="shared" si="12"/>
        <v>0</v>
      </c>
      <c r="AJ24" s="106">
        <v>0</v>
      </c>
      <c r="AK24" s="106">
        <f t="shared" si="13"/>
        <v>0</v>
      </c>
      <c r="AL24" s="106">
        <v>0</v>
      </c>
      <c r="AM24" s="106">
        <v>192307.69230769231</v>
      </c>
      <c r="AN24" s="106">
        <v>144230.76923076922</v>
      </c>
      <c r="AO24" s="106">
        <v>48076.923076923078</v>
      </c>
      <c r="AP24" s="106">
        <f t="shared" si="14"/>
        <v>2469365.3846153845</v>
      </c>
      <c r="AQ24" s="106"/>
      <c r="AR24" s="106"/>
      <c r="AS24" s="106"/>
      <c r="AT24" s="106"/>
      <c r="AU24" s="106"/>
      <c r="AV24" s="106"/>
      <c r="AW24" s="106">
        <f t="shared" si="15"/>
        <v>2469365.3846153845</v>
      </c>
      <c r="AX24" s="109"/>
      <c r="AY24" s="172"/>
      <c r="AZ24" s="175"/>
      <c r="BA24" s="174"/>
      <c r="BB24" s="173"/>
      <c r="BC24" s="172"/>
      <c r="BD24" s="171" t="e">
        <f>VLOOKUP(C24,'[5]SA'' Fac'!C$9:AJ$188,34,)</f>
        <v>#REF!</v>
      </c>
      <c r="BE24" s="169"/>
      <c r="BF24" s="170" t="e">
        <f t="shared" si="16"/>
        <v>#REF!</v>
      </c>
      <c r="BG24" s="169" t="e">
        <f t="shared" si="17"/>
        <v>#VALUE!</v>
      </c>
      <c r="BH24" s="168" t="e">
        <f t="shared" si="18"/>
        <v>#VALUE!</v>
      </c>
      <c r="BI24" s="166"/>
      <c r="BJ24" s="176"/>
      <c r="BK24" s="166"/>
    </row>
    <row r="25" spans="1:64" s="168" customFormat="1" ht="27.95" customHeight="1">
      <c r="A25" s="99">
        <v>18</v>
      </c>
      <c r="B25" s="100" t="s">
        <v>639</v>
      </c>
      <c r="C25" s="101" t="s">
        <v>638</v>
      </c>
      <c r="D25" s="102" t="s">
        <v>203</v>
      </c>
      <c r="E25" s="103" t="s">
        <v>637</v>
      </c>
      <c r="F25" s="104" t="s">
        <v>175</v>
      </c>
      <c r="G25" s="105" t="s">
        <v>511</v>
      </c>
      <c r="H25" s="106">
        <v>2440000</v>
      </c>
      <c r="I25" s="107">
        <v>72</v>
      </c>
      <c r="J25" s="106">
        <f t="shared" si="0"/>
        <v>844615.38461538462</v>
      </c>
      <c r="K25" s="108"/>
      <c r="L25" s="106">
        <f t="shared" si="1"/>
        <v>0</v>
      </c>
      <c r="M25" s="108">
        <v>0</v>
      </c>
      <c r="N25" s="106">
        <f t="shared" si="2"/>
        <v>0</v>
      </c>
      <c r="O25" s="108"/>
      <c r="P25" s="106">
        <f t="shared" si="3"/>
        <v>0</v>
      </c>
      <c r="Q25" s="108"/>
      <c r="R25" s="106">
        <f t="shared" si="4"/>
        <v>0</v>
      </c>
      <c r="S25" s="108"/>
      <c r="T25" s="106">
        <f t="shared" si="5"/>
        <v>0</v>
      </c>
      <c r="U25" s="106">
        <v>0</v>
      </c>
      <c r="V25" s="106">
        <f t="shared" si="6"/>
        <v>0</v>
      </c>
      <c r="W25" s="106">
        <v>100000</v>
      </c>
      <c r="X25" s="106">
        <f t="shared" si="7"/>
        <v>34615.384615384617</v>
      </c>
      <c r="Y25" s="106">
        <v>1905000</v>
      </c>
      <c r="Z25" s="107">
        <v>93.6</v>
      </c>
      <c r="AA25" s="106">
        <f t="shared" si="8"/>
        <v>857249.99999999988</v>
      </c>
      <c r="AB25" s="106"/>
      <c r="AC25" s="106">
        <f t="shared" si="9"/>
        <v>0</v>
      </c>
      <c r="AD25" s="107"/>
      <c r="AE25" s="106">
        <f t="shared" si="10"/>
        <v>0</v>
      </c>
      <c r="AF25" s="106"/>
      <c r="AG25" s="106">
        <f t="shared" si="11"/>
        <v>0</v>
      </c>
      <c r="AH25" s="106"/>
      <c r="AI25" s="106">
        <f t="shared" si="12"/>
        <v>0</v>
      </c>
      <c r="AJ25" s="106">
        <v>0</v>
      </c>
      <c r="AK25" s="106">
        <f t="shared" si="13"/>
        <v>0</v>
      </c>
      <c r="AL25" s="106">
        <v>0</v>
      </c>
      <c r="AM25" s="106">
        <v>161538.46153846153</v>
      </c>
      <c r="AN25" s="106">
        <v>121153.84615384616</v>
      </c>
      <c r="AO25" s="106">
        <v>40384.615384615383</v>
      </c>
      <c r="AP25" s="106">
        <f t="shared" si="14"/>
        <v>2059557.692307692</v>
      </c>
      <c r="AQ25" s="106"/>
      <c r="AR25" s="106"/>
      <c r="AS25" s="106"/>
      <c r="AT25" s="106"/>
      <c r="AU25" s="106"/>
      <c r="AV25" s="106"/>
      <c r="AW25" s="106">
        <f t="shared" si="15"/>
        <v>2059557.692307692</v>
      </c>
      <c r="AX25" s="109"/>
      <c r="AY25" s="172"/>
      <c r="AZ25" s="175"/>
      <c r="BA25" s="174"/>
      <c r="BB25" s="173"/>
      <c r="BC25" s="172"/>
      <c r="BD25" s="171" t="e">
        <f>VLOOKUP(C25,'[5]SA'' Fac'!C$9:AJ$188,34,)</f>
        <v>#REF!</v>
      </c>
      <c r="BE25" s="169"/>
      <c r="BF25" s="170" t="e">
        <f t="shared" si="16"/>
        <v>#REF!</v>
      </c>
      <c r="BG25" s="169" t="e">
        <f t="shared" si="17"/>
        <v>#VALUE!</v>
      </c>
      <c r="BH25" s="168" t="e">
        <f t="shared" si="18"/>
        <v>#VALUE!</v>
      </c>
      <c r="BI25" s="166"/>
      <c r="BJ25" s="176"/>
      <c r="BK25" s="166"/>
    </row>
    <row r="26" spans="1:64" s="168" customFormat="1" ht="27.95" customHeight="1">
      <c r="A26" s="99">
        <v>19</v>
      </c>
      <c r="B26" s="100" t="s">
        <v>636</v>
      </c>
      <c r="C26" s="101" t="s">
        <v>635</v>
      </c>
      <c r="D26" s="102" t="s">
        <v>203</v>
      </c>
      <c r="E26" s="103" t="s">
        <v>634</v>
      </c>
      <c r="F26" s="104" t="s">
        <v>175</v>
      </c>
      <c r="G26" s="105" t="s">
        <v>511</v>
      </c>
      <c r="H26" s="106">
        <v>2520000</v>
      </c>
      <c r="I26" s="107">
        <v>88</v>
      </c>
      <c r="J26" s="106">
        <f t="shared" si="0"/>
        <v>1066153.8461538462</v>
      </c>
      <c r="K26" s="108"/>
      <c r="L26" s="106">
        <f t="shared" si="1"/>
        <v>0</v>
      </c>
      <c r="M26" s="108">
        <v>0</v>
      </c>
      <c r="N26" s="106">
        <f t="shared" si="2"/>
        <v>0</v>
      </c>
      <c r="O26" s="108"/>
      <c r="P26" s="106">
        <f t="shared" si="3"/>
        <v>0</v>
      </c>
      <c r="Q26" s="108"/>
      <c r="R26" s="106">
        <f t="shared" si="4"/>
        <v>0</v>
      </c>
      <c r="S26" s="108"/>
      <c r="T26" s="106">
        <f t="shared" si="5"/>
        <v>0</v>
      </c>
      <c r="U26" s="106">
        <v>0</v>
      </c>
      <c r="V26" s="106">
        <f t="shared" si="6"/>
        <v>0</v>
      </c>
      <c r="W26" s="106">
        <v>100000</v>
      </c>
      <c r="X26" s="106">
        <f t="shared" si="7"/>
        <v>42307.692307692305</v>
      </c>
      <c r="Y26" s="106">
        <v>1905000</v>
      </c>
      <c r="Z26" s="107">
        <v>117.6</v>
      </c>
      <c r="AA26" s="106">
        <f t="shared" si="8"/>
        <v>1077057.6923076923</v>
      </c>
      <c r="AB26" s="106"/>
      <c r="AC26" s="106">
        <f t="shared" si="9"/>
        <v>0</v>
      </c>
      <c r="AD26" s="107"/>
      <c r="AE26" s="106">
        <f t="shared" si="10"/>
        <v>0</v>
      </c>
      <c r="AF26" s="106"/>
      <c r="AG26" s="106">
        <f t="shared" si="11"/>
        <v>0</v>
      </c>
      <c r="AH26" s="106"/>
      <c r="AI26" s="106">
        <f t="shared" si="12"/>
        <v>0</v>
      </c>
      <c r="AJ26" s="106">
        <v>0</v>
      </c>
      <c r="AK26" s="106">
        <f t="shared" si="13"/>
        <v>0</v>
      </c>
      <c r="AL26" s="106">
        <v>110000</v>
      </c>
      <c r="AM26" s="106">
        <v>200000</v>
      </c>
      <c r="AN26" s="106">
        <v>150000</v>
      </c>
      <c r="AO26" s="106">
        <v>50000</v>
      </c>
      <c r="AP26" s="106">
        <f t="shared" si="14"/>
        <v>2695519.230769231</v>
      </c>
      <c r="AQ26" s="106"/>
      <c r="AR26" s="106"/>
      <c r="AS26" s="106"/>
      <c r="AT26" s="106"/>
      <c r="AU26" s="106"/>
      <c r="AV26" s="106"/>
      <c r="AW26" s="106">
        <f t="shared" si="15"/>
        <v>2695519.230769231</v>
      </c>
      <c r="AX26" s="109"/>
      <c r="AY26" s="172"/>
      <c r="AZ26" s="175"/>
      <c r="BA26" s="174"/>
      <c r="BB26" s="173"/>
      <c r="BC26" s="172"/>
      <c r="BD26" s="171" t="e">
        <f>VLOOKUP(C26,'[5]SA'' Fac'!C$9:AJ$188,34,)</f>
        <v>#REF!</v>
      </c>
      <c r="BE26" s="169"/>
      <c r="BF26" s="170" t="e">
        <f t="shared" si="16"/>
        <v>#REF!</v>
      </c>
      <c r="BG26" s="169" t="e">
        <f t="shared" si="17"/>
        <v>#VALUE!</v>
      </c>
      <c r="BH26" s="168" t="e">
        <f t="shared" si="18"/>
        <v>#VALUE!</v>
      </c>
      <c r="BI26" s="166"/>
      <c r="BJ26" s="176"/>
      <c r="BK26" s="166"/>
    </row>
    <row r="27" spans="1:64" s="168" customFormat="1" ht="27.95" customHeight="1">
      <c r="A27" s="99">
        <v>20</v>
      </c>
      <c r="B27" s="100" t="s">
        <v>633</v>
      </c>
      <c r="C27" s="101" t="s">
        <v>632</v>
      </c>
      <c r="D27" s="102" t="s">
        <v>203</v>
      </c>
      <c r="E27" s="103" t="s">
        <v>631</v>
      </c>
      <c r="F27" s="104" t="s">
        <v>175</v>
      </c>
      <c r="G27" s="105" t="s">
        <v>511</v>
      </c>
      <c r="H27" s="106">
        <v>2520000</v>
      </c>
      <c r="I27" s="107">
        <v>80</v>
      </c>
      <c r="J27" s="106">
        <f t="shared" si="0"/>
        <v>969230.76923076925</v>
      </c>
      <c r="K27" s="108"/>
      <c r="L27" s="106">
        <f t="shared" si="1"/>
        <v>0</v>
      </c>
      <c r="M27" s="108">
        <v>0</v>
      </c>
      <c r="N27" s="106">
        <f t="shared" si="2"/>
        <v>0</v>
      </c>
      <c r="O27" s="108"/>
      <c r="P27" s="106">
        <f t="shared" si="3"/>
        <v>0</v>
      </c>
      <c r="Q27" s="108"/>
      <c r="R27" s="106">
        <f t="shared" si="4"/>
        <v>0</v>
      </c>
      <c r="S27" s="108"/>
      <c r="T27" s="106">
        <f t="shared" si="5"/>
        <v>0</v>
      </c>
      <c r="U27" s="106">
        <v>0</v>
      </c>
      <c r="V27" s="106">
        <f t="shared" si="6"/>
        <v>0</v>
      </c>
      <c r="W27" s="106">
        <v>100000</v>
      </c>
      <c r="X27" s="106">
        <f t="shared" si="7"/>
        <v>38461.538461538461</v>
      </c>
      <c r="Y27" s="106">
        <v>1905000</v>
      </c>
      <c r="Z27" s="107">
        <v>109.6</v>
      </c>
      <c r="AA27" s="106">
        <f t="shared" si="8"/>
        <v>1003788.4615384614</v>
      </c>
      <c r="AB27" s="106"/>
      <c r="AC27" s="106">
        <f t="shared" si="9"/>
        <v>0</v>
      </c>
      <c r="AD27" s="107"/>
      <c r="AE27" s="106">
        <f t="shared" si="10"/>
        <v>0</v>
      </c>
      <c r="AF27" s="106"/>
      <c r="AG27" s="106">
        <f t="shared" si="11"/>
        <v>0</v>
      </c>
      <c r="AH27" s="106"/>
      <c r="AI27" s="106">
        <f t="shared" si="12"/>
        <v>0</v>
      </c>
      <c r="AJ27" s="106">
        <v>0</v>
      </c>
      <c r="AK27" s="106">
        <f t="shared" si="13"/>
        <v>0</v>
      </c>
      <c r="AL27" s="106">
        <v>0</v>
      </c>
      <c r="AM27" s="106">
        <v>184615.38461538462</v>
      </c>
      <c r="AN27" s="106">
        <v>138461.53846153847</v>
      </c>
      <c r="AO27" s="106">
        <v>46153.846153846156</v>
      </c>
      <c r="AP27" s="106">
        <f t="shared" si="14"/>
        <v>2380711.5384615385</v>
      </c>
      <c r="AQ27" s="106"/>
      <c r="AR27" s="106"/>
      <c r="AS27" s="106"/>
      <c r="AT27" s="106"/>
      <c r="AU27" s="106"/>
      <c r="AV27" s="106"/>
      <c r="AW27" s="106">
        <f t="shared" si="15"/>
        <v>2380711.5384615385</v>
      </c>
      <c r="AX27" s="109"/>
      <c r="AY27" s="172"/>
      <c r="AZ27" s="175"/>
      <c r="BA27" s="174"/>
      <c r="BB27" s="173"/>
      <c r="BC27" s="172"/>
      <c r="BD27" s="171" t="e">
        <f>VLOOKUP(C27,'[5]SA'' Fac'!C$9:AJ$188,34,)</f>
        <v>#REF!</v>
      </c>
      <c r="BE27" s="169"/>
      <c r="BF27" s="170" t="e">
        <f t="shared" si="16"/>
        <v>#REF!</v>
      </c>
      <c r="BG27" s="169" t="e">
        <f t="shared" si="17"/>
        <v>#VALUE!</v>
      </c>
      <c r="BH27" s="168" t="e">
        <f t="shared" si="18"/>
        <v>#VALUE!</v>
      </c>
      <c r="BI27" s="166"/>
      <c r="BJ27" s="176"/>
      <c r="BK27" s="166"/>
    </row>
    <row r="28" spans="1:64" s="168" customFormat="1" ht="27.95" customHeight="1">
      <c r="A28" s="99">
        <v>21</v>
      </c>
      <c r="B28" s="100" t="s">
        <v>630</v>
      </c>
      <c r="C28" s="101" t="s">
        <v>629</v>
      </c>
      <c r="D28" s="102" t="s">
        <v>177</v>
      </c>
      <c r="E28" s="103" t="s">
        <v>628</v>
      </c>
      <c r="F28" s="104" t="s">
        <v>197</v>
      </c>
      <c r="G28" s="105" t="s">
        <v>511</v>
      </c>
      <c r="H28" s="106">
        <v>2750000</v>
      </c>
      <c r="I28" s="107">
        <v>0</v>
      </c>
      <c r="J28" s="106">
        <f t="shared" si="0"/>
        <v>0</v>
      </c>
      <c r="K28" s="108"/>
      <c r="L28" s="106">
        <f t="shared" si="1"/>
        <v>0</v>
      </c>
      <c r="M28" s="108">
        <v>0</v>
      </c>
      <c r="N28" s="106">
        <f t="shared" si="2"/>
        <v>0</v>
      </c>
      <c r="O28" s="108"/>
      <c r="P28" s="106">
        <f t="shared" si="3"/>
        <v>0</v>
      </c>
      <c r="Q28" s="108"/>
      <c r="R28" s="106">
        <f t="shared" si="4"/>
        <v>0</v>
      </c>
      <c r="S28" s="108"/>
      <c r="T28" s="106">
        <f t="shared" si="5"/>
        <v>0</v>
      </c>
      <c r="U28" s="106">
        <v>350000</v>
      </c>
      <c r="V28" s="106">
        <f t="shared" si="6"/>
        <v>0</v>
      </c>
      <c r="W28" s="106">
        <v>350000</v>
      </c>
      <c r="X28" s="106">
        <f t="shared" si="7"/>
        <v>0</v>
      </c>
      <c r="Y28" s="106">
        <v>2450000</v>
      </c>
      <c r="Z28" s="107">
        <v>201.6</v>
      </c>
      <c r="AA28" s="106">
        <f t="shared" si="8"/>
        <v>2374615.3846153845</v>
      </c>
      <c r="AB28" s="106"/>
      <c r="AC28" s="106">
        <f t="shared" si="9"/>
        <v>0</v>
      </c>
      <c r="AD28" s="107"/>
      <c r="AE28" s="106">
        <f t="shared" si="10"/>
        <v>0</v>
      </c>
      <c r="AF28" s="106"/>
      <c r="AG28" s="106">
        <f t="shared" si="11"/>
        <v>0</v>
      </c>
      <c r="AH28" s="106"/>
      <c r="AI28" s="106">
        <f t="shared" si="12"/>
        <v>0</v>
      </c>
      <c r="AJ28" s="106">
        <v>440000</v>
      </c>
      <c r="AK28" s="106">
        <f t="shared" si="13"/>
        <v>426461.53846153844</v>
      </c>
      <c r="AL28" s="106">
        <v>0</v>
      </c>
      <c r="AM28" s="106">
        <v>196153.84615384616</v>
      </c>
      <c r="AN28" s="106">
        <v>147115.38461538462</v>
      </c>
      <c r="AO28" s="106">
        <v>49038.461538461539</v>
      </c>
      <c r="AP28" s="106">
        <f t="shared" si="14"/>
        <v>3193384.6153846155</v>
      </c>
      <c r="AQ28" s="106"/>
      <c r="AR28" s="106"/>
      <c r="AS28" s="106"/>
      <c r="AT28" s="106"/>
      <c r="AU28" s="106"/>
      <c r="AV28" s="106"/>
      <c r="AW28" s="106">
        <f t="shared" si="15"/>
        <v>3193384.6153846155</v>
      </c>
      <c r="AX28" s="109"/>
      <c r="AY28" s="172"/>
      <c r="AZ28" s="175"/>
      <c r="BA28" s="174"/>
      <c r="BB28" s="173"/>
      <c r="BC28" s="172"/>
      <c r="BD28" s="171" t="e">
        <f>VLOOKUP(C28,'[5]SA'' Fac'!C$9:AJ$188,34,)</f>
        <v>#REF!</v>
      </c>
      <c r="BE28" s="169"/>
      <c r="BF28" s="170" t="e">
        <f t="shared" si="16"/>
        <v>#REF!</v>
      </c>
      <c r="BG28" s="169" t="e">
        <f t="shared" si="17"/>
        <v>#VALUE!</v>
      </c>
      <c r="BH28" s="168" t="e">
        <f t="shared" si="18"/>
        <v>#VALUE!</v>
      </c>
      <c r="BI28" s="166"/>
      <c r="BJ28" s="176"/>
      <c r="BK28" s="166"/>
    </row>
    <row r="29" spans="1:64" s="168" customFormat="1" ht="27.95" customHeight="1">
      <c r="A29" s="99">
        <v>22</v>
      </c>
      <c r="B29" s="100" t="s">
        <v>627</v>
      </c>
      <c r="C29" s="101" t="s">
        <v>626</v>
      </c>
      <c r="D29" s="102" t="s">
        <v>203</v>
      </c>
      <c r="E29" s="103" t="s">
        <v>625</v>
      </c>
      <c r="F29" s="104" t="s">
        <v>197</v>
      </c>
      <c r="G29" s="105" t="s">
        <v>511</v>
      </c>
      <c r="H29" s="106">
        <v>2750000</v>
      </c>
      <c r="I29" s="107">
        <v>0</v>
      </c>
      <c r="J29" s="106">
        <f t="shared" si="0"/>
        <v>0</v>
      </c>
      <c r="K29" s="108"/>
      <c r="L29" s="106">
        <f t="shared" si="1"/>
        <v>0</v>
      </c>
      <c r="M29" s="108">
        <v>0</v>
      </c>
      <c r="N29" s="106">
        <f t="shared" si="2"/>
        <v>0</v>
      </c>
      <c r="O29" s="108"/>
      <c r="P29" s="106">
        <f t="shared" si="3"/>
        <v>0</v>
      </c>
      <c r="Q29" s="108"/>
      <c r="R29" s="106">
        <f t="shared" si="4"/>
        <v>0</v>
      </c>
      <c r="S29" s="108"/>
      <c r="T29" s="106">
        <f t="shared" si="5"/>
        <v>0</v>
      </c>
      <c r="U29" s="106">
        <v>350000</v>
      </c>
      <c r="V29" s="106">
        <f t="shared" si="6"/>
        <v>0</v>
      </c>
      <c r="W29" s="106">
        <v>350000</v>
      </c>
      <c r="X29" s="106">
        <f t="shared" si="7"/>
        <v>0</v>
      </c>
      <c r="Y29" s="106">
        <v>2450000</v>
      </c>
      <c r="Z29" s="107">
        <v>205.6</v>
      </c>
      <c r="AA29" s="106">
        <f t="shared" si="8"/>
        <v>2421730.7692307695</v>
      </c>
      <c r="AB29" s="106"/>
      <c r="AC29" s="106">
        <f t="shared" si="9"/>
        <v>0</v>
      </c>
      <c r="AD29" s="107">
        <v>1.5</v>
      </c>
      <c r="AE29" s="106">
        <f t="shared" si="10"/>
        <v>26502.403846153844</v>
      </c>
      <c r="AF29" s="106"/>
      <c r="AG29" s="106">
        <f t="shared" si="11"/>
        <v>0</v>
      </c>
      <c r="AH29" s="106"/>
      <c r="AI29" s="106">
        <f t="shared" si="12"/>
        <v>0</v>
      </c>
      <c r="AJ29" s="106">
        <v>440000</v>
      </c>
      <c r="AK29" s="106">
        <f t="shared" si="13"/>
        <v>434923.07692307688</v>
      </c>
      <c r="AL29" s="106">
        <v>110000</v>
      </c>
      <c r="AM29" s="106">
        <v>200000</v>
      </c>
      <c r="AN29" s="106">
        <v>150000</v>
      </c>
      <c r="AO29" s="106">
        <v>50000</v>
      </c>
      <c r="AP29" s="106">
        <f t="shared" si="14"/>
        <v>3393156.2500000005</v>
      </c>
      <c r="AQ29" s="106"/>
      <c r="AR29" s="106"/>
      <c r="AS29" s="106"/>
      <c r="AT29" s="106"/>
      <c r="AU29" s="106"/>
      <c r="AV29" s="106"/>
      <c r="AW29" s="106">
        <f t="shared" si="15"/>
        <v>3393156.2500000005</v>
      </c>
      <c r="AX29" s="109"/>
      <c r="AY29" s="172"/>
      <c r="AZ29" s="175"/>
      <c r="BA29" s="174"/>
      <c r="BB29" s="173"/>
      <c r="BC29" s="172"/>
      <c r="BD29" s="171" t="e">
        <f>VLOOKUP(C29,'[5]SA'' Fac'!C$9:AJ$188,34,)</f>
        <v>#REF!</v>
      </c>
      <c r="BE29" s="169"/>
      <c r="BF29" s="170" t="e">
        <f t="shared" si="16"/>
        <v>#REF!</v>
      </c>
      <c r="BG29" s="169" t="e">
        <f t="shared" si="17"/>
        <v>#VALUE!</v>
      </c>
      <c r="BH29" s="168" t="e">
        <f t="shared" si="18"/>
        <v>#VALUE!</v>
      </c>
      <c r="BI29" s="166"/>
      <c r="BJ29" s="176"/>
      <c r="BK29" s="166"/>
    </row>
    <row r="30" spans="1:64" s="168" customFormat="1" ht="27.95" customHeight="1">
      <c r="A30" s="99">
        <v>23</v>
      </c>
      <c r="B30" s="100" t="s">
        <v>624</v>
      </c>
      <c r="C30" s="101" t="s">
        <v>623</v>
      </c>
      <c r="D30" s="102" t="s">
        <v>203</v>
      </c>
      <c r="E30" s="103" t="s">
        <v>622</v>
      </c>
      <c r="F30" s="104" t="s">
        <v>175</v>
      </c>
      <c r="G30" s="105" t="s">
        <v>511</v>
      </c>
      <c r="H30" s="106">
        <v>2440000</v>
      </c>
      <c r="I30" s="107">
        <v>84</v>
      </c>
      <c r="J30" s="106">
        <f t="shared" si="0"/>
        <v>985384.61538461538</v>
      </c>
      <c r="K30" s="108"/>
      <c r="L30" s="106">
        <f t="shared" si="1"/>
        <v>0</v>
      </c>
      <c r="M30" s="108">
        <v>0</v>
      </c>
      <c r="N30" s="106">
        <f t="shared" si="2"/>
        <v>0</v>
      </c>
      <c r="O30" s="108"/>
      <c r="P30" s="106">
        <f t="shared" si="3"/>
        <v>0</v>
      </c>
      <c r="Q30" s="108"/>
      <c r="R30" s="106">
        <f t="shared" si="4"/>
        <v>0</v>
      </c>
      <c r="S30" s="108"/>
      <c r="T30" s="106">
        <f t="shared" si="5"/>
        <v>0</v>
      </c>
      <c r="U30" s="106">
        <v>0</v>
      </c>
      <c r="V30" s="106">
        <f t="shared" si="6"/>
        <v>0</v>
      </c>
      <c r="W30" s="106">
        <v>100000</v>
      </c>
      <c r="X30" s="106">
        <f t="shared" si="7"/>
        <v>40384.615384615383</v>
      </c>
      <c r="Y30" s="106">
        <v>1905000</v>
      </c>
      <c r="Z30" s="107">
        <v>109.6</v>
      </c>
      <c r="AA30" s="106">
        <f t="shared" si="8"/>
        <v>1003788.4615384614</v>
      </c>
      <c r="AB30" s="106"/>
      <c r="AC30" s="106">
        <f t="shared" si="9"/>
        <v>0</v>
      </c>
      <c r="AD30" s="107"/>
      <c r="AE30" s="106">
        <f t="shared" si="10"/>
        <v>0</v>
      </c>
      <c r="AF30" s="106"/>
      <c r="AG30" s="106">
        <f t="shared" si="11"/>
        <v>0</v>
      </c>
      <c r="AH30" s="106"/>
      <c r="AI30" s="106">
        <f t="shared" si="12"/>
        <v>0</v>
      </c>
      <c r="AJ30" s="106">
        <v>0</v>
      </c>
      <c r="AK30" s="106">
        <f t="shared" si="13"/>
        <v>0</v>
      </c>
      <c r="AL30" s="106">
        <v>0</v>
      </c>
      <c r="AM30" s="106">
        <v>188461.53846153847</v>
      </c>
      <c r="AN30" s="106">
        <v>141346.15384615384</v>
      </c>
      <c r="AO30" s="106">
        <v>47115.384615384617</v>
      </c>
      <c r="AP30" s="106">
        <f t="shared" si="14"/>
        <v>2406480.769230769</v>
      </c>
      <c r="AQ30" s="106"/>
      <c r="AR30" s="106"/>
      <c r="AS30" s="106"/>
      <c r="AT30" s="106"/>
      <c r="AU30" s="106"/>
      <c r="AV30" s="106"/>
      <c r="AW30" s="106">
        <f t="shared" si="15"/>
        <v>2406480.769230769</v>
      </c>
      <c r="AX30" s="109"/>
      <c r="AY30" s="172"/>
      <c r="AZ30" s="175"/>
      <c r="BA30" s="174"/>
      <c r="BB30" s="173"/>
      <c r="BC30" s="172"/>
      <c r="BD30" s="171" t="e">
        <f>VLOOKUP(C30,'[5]SA'' Fac'!C$9:AJ$188,34,)</f>
        <v>#REF!</v>
      </c>
      <c r="BE30" s="169"/>
      <c r="BF30" s="170" t="e">
        <f t="shared" si="16"/>
        <v>#REF!</v>
      </c>
      <c r="BG30" s="169" t="e">
        <f t="shared" si="17"/>
        <v>#VALUE!</v>
      </c>
      <c r="BH30" s="168" t="e">
        <f t="shared" si="18"/>
        <v>#VALUE!</v>
      </c>
      <c r="BI30" s="166"/>
      <c r="BJ30" s="176"/>
      <c r="BK30" s="166"/>
    </row>
    <row r="31" spans="1:64" s="168" customFormat="1" ht="27.95" customHeight="1">
      <c r="A31" s="99">
        <v>24</v>
      </c>
      <c r="B31" s="100" t="s">
        <v>621</v>
      </c>
      <c r="C31" s="101" t="s">
        <v>620</v>
      </c>
      <c r="D31" s="102" t="s">
        <v>203</v>
      </c>
      <c r="E31" s="103" t="s">
        <v>619</v>
      </c>
      <c r="F31" s="104" t="s">
        <v>175</v>
      </c>
      <c r="G31" s="105" t="s">
        <v>511</v>
      </c>
      <c r="H31" s="106">
        <v>2520000</v>
      </c>
      <c r="I31" s="107">
        <v>80</v>
      </c>
      <c r="J31" s="106">
        <f t="shared" si="0"/>
        <v>969230.76923076925</v>
      </c>
      <c r="K31" s="108"/>
      <c r="L31" s="106">
        <f t="shared" si="1"/>
        <v>0</v>
      </c>
      <c r="M31" s="108">
        <v>0</v>
      </c>
      <c r="N31" s="106">
        <f t="shared" si="2"/>
        <v>0</v>
      </c>
      <c r="O31" s="108"/>
      <c r="P31" s="106">
        <f t="shared" si="3"/>
        <v>0</v>
      </c>
      <c r="Q31" s="108"/>
      <c r="R31" s="106">
        <f t="shared" si="4"/>
        <v>0</v>
      </c>
      <c r="S31" s="108"/>
      <c r="T31" s="106">
        <f t="shared" si="5"/>
        <v>0</v>
      </c>
      <c r="U31" s="106">
        <v>0</v>
      </c>
      <c r="V31" s="106">
        <f t="shared" si="6"/>
        <v>0</v>
      </c>
      <c r="W31" s="106">
        <v>100000</v>
      </c>
      <c r="X31" s="106">
        <f t="shared" si="7"/>
        <v>38461.538461538461</v>
      </c>
      <c r="Y31" s="106">
        <v>1905000</v>
      </c>
      <c r="Z31" s="107">
        <v>117.6</v>
      </c>
      <c r="AA31" s="106">
        <f t="shared" si="8"/>
        <v>1077057.6923076923</v>
      </c>
      <c r="AB31" s="106"/>
      <c r="AC31" s="106">
        <f t="shared" si="9"/>
        <v>0</v>
      </c>
      <c r="AD31" s="107"/>
      <c r="AE31" s="106">
        <f t="shared" si="10"/>
        <v>0</v>
      </c>
      <c r="AF31" s="106"/>
      <c r="AG31" s="106">
        <f t="shared" si="11"/>
        <v>0</v>
      </c>
      <c r="AH31" s="106"/>
      <c r="AI31" s="106">
        <f t="shared" si="12"/>
        <v>0</v>
      </c>
      <c r="AJ31" s="106">
        <v>0</v>
      </c>
      <c r="AK31" s="106">
        <f t="shared" si="13"/>
        <v>0</v>
      </c>
      <c r="AL31" s="106">
        <v>0</v>
      </c>
      <c r="AM31" s="106">
        <v>192307.69230769231</v>
      </c>
      <c r="AN31" s="106">
        <v>144230.76923076922</v>
      </c>
      <c r="AO31" s="106">
        <v>48076.923076923078</v>
      </c>
      <c r="AP31" s="106">
        <f t="shared" si="14"/>
        <v>2469365.3846153845</v>
      </c>
      <c r="AQ31" s="106"/>
      <c r="AR31" s="106"/>
      <c r="AS31" s="106"/>
      <c r="AT31" s="106"/>
      <c r="AU31" s="106"/>
      <c r="AV31" s="106"/>
      <c r="AW31" s="106">
        <f t="shared" si="15"/>
        <v>2469365.3846153845</v>
      </c>
      <c r="AX31" s="109"/>
      <c r="AY31" s="172"/>
      <c r="AZ31" s="175"/>
      <c r="BA31" s="174"/>
      <c r="BB31" s="173"/>
      <c r="BC31" s="172"/>
      <c r="BD31" s="171" t="e">
        <f>VLOOKUP(C31,'[5]SA'' Fac'!C$9:AJ$188,34,)</f>
        <v>#REF!</v>
      </c>
      <c r="BE31" s="169"/>
      <c r="BF31" s="170" t="e">
        <f t="shared" si="16"/>
        <v>#REF!</v>
      </c>
      <c r="BG31" s="169" t="e">
        <f t="shared" si="17"/>
        <v>#VALUE!</v>
      </c>
      <c r="BH31" s="168" t="e">
        <f t="shared" si="18"/>
        <v>#VALUE!</v>
      </c>
      <c r="BI31" s="166"/>
      <c r="BJ31" s="176"/>
      <c r="BK31" s="166"/>
    </row>
    <row r="32" spans="1:64" s="168" customFormat="1" ht="27.95" customHeight="1">
      <c r="A32" s="99">
        <v>25</v>
      </c>
      <c r="B32" s="100" t="s">
        <v>618</v>
      </c>
      <c r="C32" s="101" t="s">
        <v>617</v>
      </c>
      <c r="D32" s="102" t="s">
        <v>203</v>
      </c>
      <c r="E32" s="103" t="s">
        <v>616</v>
      </c>
      <c r="F32" s="104" t="s">
        <v>175</v>
      </c>
      <c r="G32" s="105" t="s">
        <v>511</v>
      </c>
      <c r="H32" s="106">
        <v>2520000</v>
      </c>
      <c r="I32" s="107">
        <v>88</v>
      </c>
      <c r="J32" s="106">
        <f t="shared" si="0"/>
        <v>1066153.8461538462</v>
      </c>
      <c r="K32" s="108"/>
      <c r="L32" s="106">
        <f t="shared" si="1"/>
        <v>0</v>
      </c>
      <c r="M32" s="108">
        <v>0</v>
      </c>
      <c r="N32" s="106">
        <f t="shared" si="2"/>
        <v>0</v>
      </c>
      <c r="O32" s="108"/>
      <c r="P32" s="106">
        <f t="shared" si="3"/>
        <v>0</v>
      </c>
      <c r="Q32" s="108"/>
      <c r="R32" s="106">
        <f t="shared" si="4"/>
        <v>0</v>
      </c>
      <c r="S32" s="108"/>
      <c r="T32" s="106">
        <f t="shared" si="5"/>
        <v>0</v>
      </c>
      <c r="U32" s="106">
        <v>0</v>
      </c>
      <c r="V32" s="106">
        <f t="shared" si="6"/>
        <v>0</v>
      </c>
      <c r="W32" s="106">
        <v>100000</v>
      </c>
      <c r="X32" s="106">
        <f t="shared" si="7"/>
        <v>42307.692307692305</v>
      </c>
      <c r="Y32" s="106">
        <v>1905000</v>
      </c>
      <c r="Z32" s="107">
        <v>109.6</v>
      </c>
      <c r="AA32" s="106">
        <f t="shared" si="8"/>
        <v>1003788.4615384614</v>
      </c>
      <c r="AB32" s="106"/>
      <c r="AC32" s="106">
        <f t="shared" si="9"/>
        <v>0</v>
      </c>
      <c r="AD32" s="107"/>
      <c r="AE32" s="106">
        <f t="shared" si="10"/>
        <v>0</v>
      </c>
      <c r="AF32" s="106"/>
      <c r="AG32" s="106">
        <f t="shared" si="11"/>
        <v>0</v>
      </c>
      <c r="AH32" s="106"/>
      <c r="AI32" s="106">
        <f t="shared" si="12"/>
        <v>0</v>
      </c>
      <c r="AJ32" s="106">
        <v>0</v>
      </c>
      <c r="AK32" s="106">
        <f t="shared" si="13"/>
        <v>0</v>
      </c>
      <c r="AL32" s="106">
        <v>0</v>
      </c>
      <c r="AM32" s="106">
        <v>192307.69230769231</v>
      </c>
      <c r="AN32" s="106">
        <v>144230.76923076922</v>
      </c>
      <c r="AO32" s="106">
        <v>48076.923076923078</v>
      </c>
      <c r="AP32" s="106">
        <f t="shared" si="14"/>
        <v>2496865.3846153845</v>
      </c>
      <c r="AQ32" s="106"/>
      <c r="AR32" s="106"/>
      <c r="AS32" s="106"/>
      <c r="AT32" s="106"/>
      <c r="AU32" s="106"/>
      <c r="AV32" s="106"/>
      <c r="AW32" s="106">
        <f t="shared" si="15"/>
        <v>2496865.3846153845</v>
      </c>
      <c r="AX32" s="109"/>
      <c r="AY32" s="172"/>
      <c r="AZ32" s="175"/>
      <c r="BA32" s="174"/>
      <c r="BB32" s="173"/>
      <c r="BC32" s="172"/>
      <c r="BD32" s="171" t="e">
        <f>VLOOKUP(C32,'[5]SA'' Fac'!C$9:AJ$188,34,)</f>
        <v>#REF!</v>
      </c>
      <c r="BE32" s="169"/>
      <c r="BF32" s="170" t="e">
        <f t="shared" si="16"/>
        <v>#REF!</v>
      </c>
      <c r="BG32" s="169" t="e">
        <f t="shared" si="17"/>
        <v>#VALUE!</v>
      </c>
      <c r="BH32" s="168" t="e">
        <f t="shared" si="18"/>
        <v>#VALUE!</v>
      </c>
      <c r="BI32" s="166"/>
      <c r="BJ32" s="176"/>
      <c r="BK32" s="166"/>
    </row>
    <row r="33" spans="1:63" s="168" customFormat="1" ht="27.95" customHeight="1">
      <c r="A33" s="99">
        <v>26</v>
      </c>
      <c r="B33" s="100" t="s">
        <v>615</v>
      </c>
      <c r="C33" s="101" t="s">
        <v>614</v>
      </c>
      <c r="D33" s="102" t="s">
        <v>258</v>
      </c>
      <c r="E33" s="103" t="s">
        <v>613</v>
      </c>
      <c r="F33" s="104" t="s">
        <v>291</v>
      </c>
      <c r="G33" s="105" t="s">
        <v>511</v>
      </c>
      <c r="H33" s="106">
        <v>2440000</v>
      </c>
      <c r="I33" s="107">
        <v>0</v>
      </c>
      <c r="J33" s="106">
        <f t="shared" si="0"/>
        <v>0</v>
      </c>
      <c r="K33" s="108"/>
      <c r="L33" s="106">
        <f t="shared" si="1"/>
        <v>0</v>
      </c>
      <c r="M33" s="108">
        <v>0</v>
      </c>
      <c r="N33" s="106">
        <f t="shared" si="2"/>
        <v>0</v>
      </c>
      <c r="O33" s="108"/>
      <c r="P33" s="106">
        <f t="shared" si="3"/>
        <v>0</v>
      </c>
      <c r="Q33" s="108"/>
      <c r="R33" s="106">
        <f t="shared" si="4"/>
        <v>0</v>
      </c>
      <c r="S33" s="108"/>
      <c r="T33" s="106">
        <f t="shared" si="5"/>
        <v>0</v>
      </c>
      <c r="U33" s="106">
        <v>340000</v>
      </c>
      <c r="V33" s="106">
        <f t="shared" si="6"/>
        <v>0</v>
      </c>
      <c r="W33" s="106">
        <v>0</v>
      </c>
      <c r="X33" s="106">
        <f t="shared" si="7"/>
        <v>0</v>
      </c>
      <c r="Y33" s="106">
        <v>2150000</v>
      </c>
      <c r="Z33" s="107">
        <v>205.6</v>
      </c>
      <c r="AA33" s="106">
        <f t="shared" si="8"/>
        <v>2125192.3076923075</v>
      </c>
      <c r="AB33" s="106"/>
      <c r="AC33" s="106">
        <f t="shared" si="9"/>
        <v>0</v>
      </c>
      <c r="AD33" s="107">
        <v>1.5</v>
      </c>
      <c r="AE33" s="106">
        <f t="shared" si="10"/>
        <v>23257.211538461539</v>
      </c>
      <c r="AF33" s="106"/>
      <c r="AG33" s="106">
        <f t="shared" si="11"/>
        <v>0</v>
      </c>
      <c r="AH33" s="106"/>
      <c r="AI33" s="106">
        <f t="shared" si="12"/>
        <v>0</v>
      </c>
      <c r="AJ33" s="106">
        <v>340000</v>
      </c>
      <c r="AK33" s="106">
        <f t="shared" si="13"/>
        <v>336076.92307692306</v>
      </c>
      <c r="AL33" s="106">
        <v>110000</v>
      </c>
      <c r="AM33" s="106">
        <v>200000</v>
      </c>
      <c r="AN33" s="106">
        <v>150000</v>
      </c>
      <c r="AO33" s="106">
        <v>50000</v>
      </c>
      <c r="AP33" s="106">
        <f t="shared" si="14"/>
        <v>2994526.442307692</v>
      </c>
      <c r="AQ33" s="106"/>
      <c r="AR33" s="106"/>
      <c r="AS33" s="106"/>
      <c r="AT33" s="106"/>
      <c r="AU33" s="106"/>
      <c r="AV33" s="106"/>
      <c r="AW33" s="106">
        <f t="shared" si="15"/>
        <v>2994526.442307692</v>
      </c>
      <c r="AX33" s="109"/>
      <c r="AY33" s="172"/>
      <c r="AZ33" s="175"/>
      <c r="BA33" s="174"/>
      <c r="BB33" s="173"/>
      <c r="BC33" s="172"/>
      <c r="BD33" s="171" t="e">
        <f>VLOOKUP(C33,'[5]SA'' Fac'!C$9:AJ$188,34,)</f>
        <v>#REF!</v>
      </c>
      <c r="BE33" s="169"/>
      <c r="BF33" s="170" t="e">
        <f t="shared" si="16"/>
        <v>#REF!</v>
      </c>
      <c r="BG33" s="169" t="e">
        <f t="shared" si="17"/>
        <v>#VALUE!</v>
      </c>
      <c r="BH33" s="168" t="e">
        <f t="shared" si="18"/>
        <v>#VALUE!</v>
      </c>
      <c r="BI33" s="166"/>
      <c r="BJ33" s="176"/>
      <c r="BK33" s="166"/>
    </row>
    <row r="34" spans="1:63" s="168" customFormat="1" ht="27.95" customHeight="1">
      <c r="A34" s="99">
        <v>27</v>
      </c>
      <c r="B34" s="100" t="s">
        <v>612</v>
      </c>
      <c r="C34" s="101" t="s">
        <v>611</v>
      </c>
      <c r="D34" s="102" t="s">
        <v>203</v>
      </c>
      <c r="E34" s="103" t="s">
        <v>610</v>
      </c>
      <c r="F34" s="104" t="s">
        <v>175</v>
      </c>
      <c r="G34" s="105" t="s">
        <v>511</v>
      </c>
      <c r="H34" s="106">
        <v>2520000</v>
      </c>
      <c r="I34" s="107">
        <v>88</v>
      </c>
      <c r="J34" s="106">
        <f t="shared" si="0"/>
        <v>1066153.8461538462</v>
      </c>
      <c r="K34" s="108"/>
      <c r="L34" s="106">
        <f t="shared" si="1"/>
        <v>0</v>
      </c>
      <c r="M34" s="108">
        <v>0</v>
      </c>
      <c r="N34" s="106">
        <f t="shared" si="2"/>
        <v>0</v>
      </c>
      <c r="O34" s="108"/>
      <c r="P34" s="106">
        <f t="shared" si="3"/>
        <v>0</v>
      </c>
      <c r="Q34" s="108"/>
      <c r="R34" s="106">
        <f t="shared" si="4"/>
        <v>0</v>
      </c>
      <c r="S34" s="108"/>
      <c r="T34" s="106">
        <f t="shared" si="5"/>
        <v>0</v>
      </c>
      <c r="U34" s="106">
        <v>0</v>
      </c>
      <c r="V34" s="106">
        <f t="shared" si="6"/>
        <v>0</v>
      </c>
      <c r="W34" s="106">
        <v>100000</v>
      </c>
      <c r="X34" s="106">
        <f t="shared" si="7"/>
        <v>42307.692307692305</v>
      </c>
      <c r="Y34" s="106">
        <v>1905000</v>
      </c>
      <c r="Z34" s="107">
        <v>117.6</v>
      </c>
      <c r="AA34" s="106">
        <f t="shared" si="8"/>
        <v>1077057.6923076923</v>
      </c>
      <c r="AB34" s="106"/>
      <c r="AC34" s="106">
        <f t="shared" si="9"/>
        <v>0</v>
      </c>
      <c r="AD34" s="107"/>
      <c r="AE34" s="106">
        <f t="shared" si="10"/>
        <v>0</v>
      </c>
      <c r="AF34" s="106"/>
      <c r="AG34" s="106">
        <f t="shared" si="11"/>
        <v>0</v>
      </c>
      <c r="AH34" s="106"/>
      <c r="AI34" s="106">
        <f t="shared" si="12"/>
        <v>0</v>
      </c>
      <c r="AJ34" s="106">
        <v>0</v>
      </c>
      <c r="AK34" s="106">
        <f t="shared" si="13"/>
        <v>0</v>
      </c>
      <c r="AL34" s="106">
        <v>110000</v>
      </c>
      <c r="AM34" s="106">
        <v>200000</v>
      </c>
      <c r="AN34" s="106">
        <v>150000</v>
      </c>
      <c r="AO34" s="106">
        <v>50000</v>
      </c>
      <c r="AP34" s="106">
        <f t="shared" si="14"/>
        <v>2695519.230769231</v>
      </c>
      <c r="AQ34" s="106"/>
      <c r="AR34" s="106"/>
      <c r="AS34" s="106"/>
      <c r="AT34" s="106"/>
      <c r="AU34" s="106"/>
      <c r="AV34" s="106"/>
      <c r="AW34" s="106">
        <f t="shared" si="15"/>
        <v>2695519.230769231</v>
      </c>
      <c r="AX34" s="109"/>
      <c r="AY34" s="172"/>
      <c r="AZ34" s="175"/>
      <c r="BA34" s="174"/>
      <c r="BB34" s="173"/>
      <c r="BC34" s="172"/>
      <c r="BD34" s="171" t="e">
        <f>VLOOKUP(C34,'[5]SA'' Fac'!C$9:AJ$188,34,)</f>
        <v>#REF!</v>
      </c>
      <c r="BE34" s="169"/>
      <c r="BF34" s="170" t="e">
        <f t="shared" si="16"/>
        <v>#REF!</v>
      </c>
      <c r="BG34" s="169" t="e">
        <f t="shared" si="17"/>
        <v>#VALUE!</v>
      </c>
      <c r="BH34" s="168" t="e">
        <f t="shared" si="18"/>
        <v>#VALUE!</v>
      </c>
      <c r="BI34" s="166"/>
      <c r="BJ34" s="176"/>
      <c r="BK34" s="166"/>
    </row>
    <row r="35" spans="1:63" s="168" customFormat="1" ht="27.95" customHeight="1">
      <c r="A35" s="99">
        <v>28</v>
      </c>
      <c r="B35" s="100" t="s">
        <v>609</v>
      </c>
      <c r="C35" s="101" t="s">
        <v>608</v>
      </c>
      <c r="D35" s="102" t="s">
        <v>203</v>
      </c>
      <c r="E35" s="103" t="s">
        <v>607</v>
      </c>
      <c r="F35" s="104" t="s">
        <v>175</v>
      </c>
      <c r="G35" s="105" t="s">
        <v>511</v>
      </c>
      <c r="H35" s="106">
        <v>2440000</v>
      </c>
      <c r="I35" s="107">
        <v>84</v>
      </c>
      <c r="J35" s="106">
        <f t="shared" si="0"/>
        <v>985384.61538461538</v>
      </c>
      <c r="K35" s="108"/>
      <c r="L35" s="106">
        <f t="shared" si="1"/>
        <v>0</v>
      </c>
      <c r="M35" s="108">
        <v>0</v>
      </c>
      <c r="N35" s="106">
        <f t="shared" si="2"/>
        <v>0</v>
      </c>
      <c r="O35" s="108"/>
      <c r="P35" s="106">
        <f t="shared" si="3"/>
        <v>0</v>
      </c>
      <c r="Q35" s="108"/>
      <c r="R35" s="106">
        <f t="shared" si="4"/>
        <v>0</v>
      </c>
      <c r="S35" s="108"/>
      <c r="T35" s="106">
        <f t="shared" si="5"/>
        <v>0</v>
      </c>
      <c r="U35" s="106">
        <v>0</v>
      </c>
      <c r="V35" s="106">
        <f t="shared" si="6"/>
        <v>0</v>
      </c>
      <c r="W35" s="106">
        <v>100000</v>
      </c>
      <c r="X35" s="106">
        <f t="shared" si="7"/>
        <v>40384.615384615383</v>
      </c>
      <c r="Y35" s="106">
        <v>1905000</v>
      </c>
      <c r="Z35" s="107">
        <v>101.6</v>
      </c>
      <c r="AA35" s="106">
        <f t="shared" si="8"/>
        <v>930519.23076923063</v>
      </c>
      <c r="AB35" s="106"/>
      <c r="AC35" s="106">
        <f t="shared" si="9"/>
        <v>0</v>
      </c>
      <c r="AD35" s="107"/>
      <c r="AE35" s="106">
        <f t="shared" si="10"/>
        <v>0</v>
      </c>
      <c r="AF35" s="106"/>
      <c r="AG35" s="106">
        <f t="shared" si="11"/>
        <v>0</v>
      </c>
      <c r="AH35" s="106"/>
      <c r="AI35" s="106">
        <f t="shared" si="12"/>
        <v>0</v>
      </c>
      <c r="AJ35" s="106">
        <v>0</v>
      </c>
      <c r="AK35" s="106">
        <f t="shared" si="13"/>
        <v>0</v>
      </c>
      <c r="AL35" s="106">
        <v>0</v>
      </c>
      <c r="AM35" s="106">
        <v>180769.23076923078</v>
      </c>
      <c r="AN35" s="106">
        <v>135576.92307692306</v>
      </c>
      <c r="AO35" s="106">
        <v>45192.307692307695</v>
      </c>
      <c r="AP35" s="106">
        <f t="shared" si="14"/>
        <v>2317826.923076923</v>
      </c>
      <c r="AQ35" s="106"/>
      <c r="AR35" s="106"/>
      <c r="AS35" s="106"/>
      <c r="AT35" s="106"/>
      <c r="AU35" s="106"/>
      <c r="AV35" s="106"/>
      <c r="AW35" s="106">
        <f t="shared" si="15"/>
        <v>2317826.923076923</v>
      </c>
      <c r="AX35" s="109"/>
      <c r="AY35" s="172"/>
      <c r="AZ35" s="175"/>
      <c r="BA35" s="174"/>
      <c r="BB35" s="173"/>
      <c r="BC35" s="172"/>
      <c r="BD35" s="171" t="e">
        <f>VLOOKUP(C35,'[5]SA'' Fac'!C$9:AJ$188,34,)</f>
        <v>#REF!</v>
      </c>
      <c r="BE35" s="169"/>
      <c r="BF35" s="170" t="e">
        <f t="shared" si="16"/>
        <v>#REF!</v>
      </c>
      <c r="BG35" s="169" t="e">
        <f t="shared" si="17"/>
        <v>#VALUE!</v>
      </c>
      <c r="BH35" s="168" t="e">
        <f t="shared" si="18"/>
        <v>#VALUE!</v>
      </c>
      <c r="BI35" s="166"/>
      <c r="BJ35" s="176"/>
      <c r="BK35" s="166"/>
    </row>
    <row r="36" spans="1:63" s="168" customFormat="1" ht="27.95" customHeight="1">
      <c r="A36" s="99">
        <v>29</v>
      </c>
      <c r="B36" s="100" t="s">
        <v>606</v>
      </c>
      <c r="C36" s="101" t="s">
        <v>605</v>
      </c>
      <c r="D36" s="102" t="s">
        <v>203</v>
      </c>
      <c r="E36" s="103" t="s">
        <v>604</v>
      </c>
      <c r="F36" s="104" t="s">
        <v>175</v>
      </c>
      <c r="G36" s="105" t="s">
        <v>511</v>
      </c>
      <c r="H36" s="106">
        <v>2440000</v>
      </c>
      <c r="I36" s="107">
        <v>80</v>
      </c>
      <c r="J36" s="106">
        <f t="shared" si="0"/>
        <v>938461.5384615385</v>
      </c>
      <c r="K36" s="108"/>
      <c r="L36" s="106">
        <f t="shared" si="1"/>
        <v>0</v>
      </c>
      <c r="M36" s="108">
        <v>0</v>
      </c>
      <c r="N36" s="106">
        <f t="shared" si="2"/>
        <v>0</v>
      </c>
      <c r="O36" s="108"/>
      <c r="P36" s="106">
        <f t="shared" si="3"/>
        <v>0</v>
      </c>
      <c r="Q36" s="108"/>
      <c r="R36" s="106">
        <f t="shared" si="4"/>
        <v>0</v>
      </c>
      <c r="S36" s="108"/>
      <c r="T36" s="106">
        <f t="shared" si="5"/>
        <v>0</v>
      </c>
      <c r="U36" s="106">
        <v>0</v>
      </c>
      <c r="V36" s="106">
        <f t="shared" si="6"/>
        <v>0</v>
      </c>
      <c r="W36" s="106">
        <v>100000</v>
      </c>
      <c r="X36" s="106">
        <f t="shared" si="7"/>
        <v>38461.538461538461</v>
      </c>
      <c r="Y36" s="106">
        <v>1905000</v>
      </c>
      <c r="Z36" s="107">
        <v>101.6</v>
      </c>
      <c r="AA36" s="106">
        <f t="shared" si="8"/>
        <v>930519.23076923063</v>
      </c>
      <c r="AB36" s="106"/>
      <c r="AC36" s="106">
        <f t="shared" si="9"/>
        <v>0</v>
      </c>
      <c r="AD36" s="107"/>
      <c r="AE36" s="106">
        <f t="shared" si="10"/>
        <v>0</v>
      </c>
      <c r="AF36" s="106"/>
      <c r="AG36" s="106">
        <f t="shared" si="11"/>
        <v>0</v>
      </c>
      <c r="AH36" s="106"/>
      <c r="AI36" s="106">
        <f t="shared" si="12"/>
        <v>0</v>
      </c>
      <c r="AJ36" s="106">
        <v>0</v>
      </c>
      <c r="AK36" s="106">
        <f t="shared" si="13"/>
        <v>0</v>
      </c>
      <c r="AL36" s="106">
        <v>0</v>
      </c>
      <c r="AM36" s="106">
        <v>176923.07692307694</v>
      </c>
      <c r="AN36" s="106">
        <v>132692.30769230769</v>
      </c>
      <c r="AO36" s="106">
        <v>44230.769230769234</v>
      </c>
      <c r="AP36" s="106">
        <f t="shared" si="14"/>
        <v>2261288.4615384615</v>
      </c>
      <c r="AQ36" s="106"/>
      <c r="AR36" s="106"/>
      <c r="AS36" s="106"/>
      <c r="AT36" s="106"/>
      <c r="AU36" s="106"/>
      <c r="AV36" s="106"/>
      <c r="AW36" s="106">
        <f t="shared" si="15"/>
        <v>2261288.4615384615</v>
      </c>
      <c r="AX36" s="109"/>
      <c r="AY36" s="172"/>
      <c r="AZ36" s="175"/>
      <c r="BA36" s="174"/>
      <c r="BB36" s="173"/>
      <c r="BC36" s="172"/>
      <c r="BD36" s="171" t="e">
        <f>VLOOKUP(C36,'[5]SA'' Fac'!C$9:AJ$188,34,)</f>
        <v>#REF!</v>
      </c>
      <c r="BE36" s="169"/>
      <c r="BF36" s="170" t="e">
        <f t="shared" si="16"/>
        <v>#REF!</v>
      </c>
      <c r="BG36" s="169" t="e">
        <f t="shared" si="17"/>
        <v>#VALUE!</v>
      </c>
      <c r="BH36" s="168" t="e">
        <f t="shared" si="18"/>
        <v>#VALUE!</v>
      </c>
      <c r="BI36" s="166"/>
      <c r="BJ36" s="176"/>
      <c r="BK36" s="166"/>
    </row>
    <row r="37" spans="1:63" s="168" customFormat="1" ht="27.95" customHeight="1">
      <c r="A37" s="99">
        <v>30</v>
      </c>
      <c r="B37" s="100" t="s">
        <v>603</v>
      </c>
      <c r="C37" s="101" t="s">
        <v>602</v>
      </c>
      <c r="D37" s="102" t="s">
        <v>203</v>
      </c>
      <c r="E37" s="103" t="s">
        <v>601</v>
      </c>
      <c r="F37" s="104" t="s">
        <v>175</v>
      </c>
      <c r="G37" s="105" t="s">
        <v>511</v>
      </c>
      <c r="H37" s="106">
        <v>2520000</v>
      </c>
      <c r="I37" s="107">
        <v>56</v>
      </c>
      <c r="J37" s="106">
        <f t="shared" si="0"/>
        <v>678461.5384615385</v>
      </c>
      <c r="K37" s="108"/>
      <c r="L37" s="106">
        <f t="shared" si="1"/>
        <v>0</v>
      </c>
      <c r="M37" s="108">
        <v>0</v>
      </c>
      <c r="N37" s="106">
        <f t="shared" si="2"/>
        <v>0</v>
      </c>
      <c r="O37" s="108"/>
      <c r="P37" s="106">
        <f t="shared" si="3"/>
        <v>0</v>
      </c>
      <c r="Q37" s="108"/>
      <c r="R37" s="106">
        <f t="shared" si="4"/>
        <v>0</v>
      </c>
      <c r="S37" s="108"/>
      <c r="T37" s="106">
        <f t="shared" si="5"/>
        <v>0</v>
      </c>
      <c r="U37" s="106">
        <v>0</v>
      </c>
      <c r="V37" s="106">
        <f t="shared" si="6"/>
        <v>0</v>
      </c>
      <c r="W37" s="106">
        <v>100000</v>
      </c>
      <c r="X37" s="106">
        <f t="shared" si="7"/>
        <v>26923.076923076922</v>
      </c>
      <c r="Y37" s="106">
        <v>1905000</v>
      </c>
      <c r="Z37" s="107">
        <v>85.6</v>
      </c>
      <c r="AA37" s="106">
        <f t="shared" si="8"/>
        <v>783980.76923076913</v>
      </c>
      <c r="AB37" s="106"/>
      <c r="AC37" s="106">
        <f t="shared" si="9"/>
        <v>0</v>
      </c>
      <c r="AD37" s="107"/>
      <c r="AE37" s="106">
        <f t="shared" si="10"/>
        <v>0</v>
      </c>
      <c r="AF37" s="106"/>
      <c r="AG37" s="106">
        <f t="shared" si="11"/>
        <v>0</v>
      </c>
      <c r="AH37" s="106"/>
      <c r="AI37" s="106">
        <f t="shared" si="12"/>
        <v>0</v>
      </c>
      <c r="AJ37" s="106">
        <v>0</v>
      </c>
      <c r="AK37" s="106">
        <f t="shared" si="13"/>
        <v>0</v>
      </c>
      <c r="AL37" s="106">
        <v>0</v>
      </c>
      <c r="AM37" s="106">
        <v>138461.53846153847</v>
      </c>
      <c r="AN37" s="106">
        <v>103846.15384615384</v>
      </c>
      <c r="AO37" s="106">
        <v>34615.384615384617</v>
      </c>
      <c r="AP37" s="106">
        <f t="shared" si="14"/>
        <v>1766288.4615384615</v>
      </c>
      <c r="AQ37" s="106"/>
      <c r="AR37" s="106"/>
      <c r="AS37" s="106"/>
      <c r="AT37" s="106"/>
      <c r="AU37" s="106"/>
      <c r="AV37" s="106"/>
      <c r="AW37" s="106">
        <f t="shared" si="15"/>
        <v>1766288.4615384615</v>
      </c>
      <c r="AX37" s="109"/>
      <c r="AY37" s="172"/>
      <c r="AZ37" s="175"/>
      <c r="BA37" s="174"/>
      <c r="BB37" s="173"/>
      <c r="BC37" s="172"/>
      <c r="BD37" s="171" t="e">
        <f>VLOOKUP(C37,'[5]SA'' Fac'!C$9:AJ$188,34,)</f>
        <v>#REF!</v>
      </c>
      <c r="BE37" s="169"/>
      <c r="BF37" s="170" t="e">
        <f t="shared" si="16"/>
        <v>#REF!</v>
      </c>
      <c r="BG37" s="169" t="e">
        <f t="shared" si="17"/>
        <v>#VALUE!</v>
      </c>
      <c r="BH37" s="168" t="e">
        <f t="shared" si="18"/>
        <v>#VALUE!</v>
      </c>
      <c r="BI37" s="166"/>
      <c r="BJ37" s="176"/>
      <c r="BK37" s="166"/>
    </row>
    <row r="38" spans="1:63" s="168" customFormat="1" ht="27.95" customHeight="1">
      <c r="A38" s="99">
        <v>31</v>
      </c>
      <c r="B38" s="100" t="s">
        <v>600</v>
      </c>
      <c r="C38" s="101" t="s">
        <v>599</v>
      </c>
      <c r="D38" s="102" t="s">
        <v>203</v>
      </c>
      <c r="E38" s="103" t="s">
        <v>598</v>
      </c>
      <c r="F38" s="104" t="s">
        <v>175</v>
      </c>
      <c r="G38" s="105" t="s">
        <v>511</v>
      </c>
      <c r="H38" s="106">
        <v>2520000</v>
      </c>
      <c r="I38" s="107">
        <v>88</v>
      </c>
      <c r="J38" s="106">
        <f t="shared" si="0"/>
        <v>1066153.8461538462</v>
      </c>
      <c r="K38" s="108"/>
      <c r="L38" s="106">
        <f t="shared" si="1"/>
        <v>0</v>
      </c>
      <c r="M38" s="108">
        <v>0</v>
      </c>
      <c r="N38" s="106">
        <f t="shared" si="2"/>
        <v>0</v>
      </c>
      <c r="O38" s="108"/>
      <c r="P38" s="106">
        <f t="shared" si="3"/>
        <v>0</v>
      </c>
      <c r="Q38" s="108"/>
      <c r="R38" s="106">
        <f t="shared" si="4"/>
        <v>0</v>
      </c>
      <c r="S38" s="108"/>
      <c r="T38" s="106">
        <f t="shared" si="5"/>
        <v>0</v>
      </c>
      <c r="U38" s="106">
        <v>0</v>
      </c>
      <c r="V38" s="106">
        <f t="shared" si="6"/>
        <v>0</v>
      </c>
      <c r="W38" s="106">
        <v>100000</v>
      </c>
      <c r="X38" s="106">
        <f t="shared" si="7"/>
        <v>42307.692307692305</v>
      </c>
      <c r="Y38" s="106">
        <v>1905000</v>
      </c>
      <c r="Z38" s="107">
        <v>117.6</v>
      </c>
      <c r="AA38" s="106">
        <f t="shared" si="8"/>
        <v>1077057.6923076923</v>
      </c>
      <c r="AB38" s="106"/>
      <c r="AC38" s="106">
        <f t="shared" si="9"/>
        <v>0</v>
      </c>
      <c r="AD38" s="107"/>
      <c r="AE38" s="106">
        <f t="shared" si="10"/>
        <v>0</v>
      </c>
      <c r="AF38" s="106"/>
      <c r="AG38" s="106">
        <f t="shared" si="11"/>
        <v>0</v>
      </c>
      <c r="AH38" s="106"/>
      <c r="AI38" s="106">
        <f t="shared" si="12"/>
        <v>0</v>
      </c>
      <c r="AJ38" s="106">
        <v>0</v>
      </c>
      <c r="AK38" s="106">
        <f t="shared" si="13"/>
        <v>0</v>
      </c>
      <c r="AL38" s="106">
        <v>110000</v>
      </c>
      <c r="AM38" s="106">
        <v>200000</v>
      </c>
      <c r="AN38" s="106">
        <v>150000</v>
      </c>
      <c r="AO38" s="106">
        <v>50000</v>
      </c>
      <c r="AP38" s="106">
        <f t="shared" si="14"/>
        <v>2695519.230769231</v>
      </c>
      <c r="AQ38" s="106"/>
      <c r="AR38" s="106"/>
      <c r="AS38" s="106"/>
      <c r="AT38" s="106"/>
      <c r="AU38" s="106"/>
      <c r="AV38" s="106"/>
      <c r="AW38" s="106">
        <f t="shared" si="15"/>
        <v>2695519.230769231</v>
      </c>
      <c r="AX38" s="109"/>
      <c r="AY38" s="172"/>
      <c r="AZ38" s="175"/>
      <c r="BA38" s="174"/>
      <c r="BB38" s="173"/>
      <c r="BC38" s="172"/>
      <c r="BD38" s="171" t="e">
        <f>VLOOKUP(C38,'[5]SA'' Fac'!C$9:AJ$188,34,)</f>
        <v>#REF!</v>
      </c>
      <c r="BE38" s="169"/>
      <c r="BF38" s="170" t="e">
        <f t="shared" si="16"/>
        <v>#REF!</v>
      </c>
      <c r="BG38" s="169" t="e">
        <f t="shared" si="17"/>
        <v>#VALUE!</v>
      </c>
      <c r="BH38" s="168" t="e">
        <f t="shared" si="18"/>
        <v>#VALUE!</v>
      </c>
      <c r="BI38" s="166"/>
      <c r="BJ38" s="176"/>
      <c r="BK38" s="166"/>
    </row>
    <row r="39" spans="1:63" s="168" customFormat="1" ht="27.95" customHeight="1">
      <c r="A39" s="99">
        <v>32</v>
      </c>
      <c r="B39" s="100" t="s">
        <v>597</v>
      </c>
      <c r="C39" s="101" t="s">
        <v>596</v>
      </c>
      <c r="D39" s="102" t="s">
        <v>203</v>
      </c>
      <c r="E39" s="103" t="s">
        <v>595</v>
      </c>
      <c r="F39" s="104" t="s">
        <v>175</v>
      </c>
      <c r="G39" s="105" t="s">
        <v>511</v>
      </c>
      <c r="H39" s="106">
        <v>2440000</v>
      </c>
      <c r="I39" s="107">
        <v>88</v>
      </c>
      <c r="J39" s="106">
        <f t="shared" si="0"/>
        <v>1032307.6923076923</v>
      </c>
      <c r="K39" s="108"/>
      <c r="L39" s="106">
        <f t="shared" si="1"/>
        <v>0</v>
      </c>
      <c r="M39" s="108">
        <v>0</v>
      </c>
      <c r="N39" s="106">
        <f t="shared" si="2"/>
        <v>0</v>
      </c>
      <c r="O39" s="108"/>
      <c r="P39" s="106">
        <f t="shared" si="3"/>
        <v>0</v>
      </c>
      <c r="Q39" s="108"/>
      <c r="R39" s="106">
        <f t="shared" si="4"/>
        <v>0</v>
      </c>
      <c r="S39" s="108"/>
      <c r="T39" s="106">
        <f t="shared" si="5"/>
        <v>0</v>
      </c>
      <c r="U39" s="106">
        <v>0</v>
      </c>
      <c r="V39" s="106">
        <f t="shared" si="6"/>
        <v>0</v>
      </c>
      <c r="W39" s="106">
        <v>100000</v>
      </c>
      <c r="X39" s="106">
        <f t="shared" si="7"/>
        <v>42307.692307692305</v>
      </c>
      <c r="Y39" s="106">
        <v>1905000</v>
      </c>
      <c r="Z39" s="107">
        <v>101.6</v>
      </c>
      <c r="AA39" s="106">
        <f t="shared" si="8"/>
        <v>930519.23076923063</v>
      </c>
      <c r="AB39" s="106"/>
      <c r="AC39" s="106">
        <f t="shared" si="9"/>
        <v>0</v>
      </c>
      <c r="AD39" s="107"/>
      <c r="AE39" s="106">
        <f t="shared" si="10"/>
        <v>0</v>
      </c>
      <c r="AF39" s="106"/>
      <c r="AG39" s="106">
        <f t="shared" si="11"/>
        <v>0</v>
      </c>
      <c r="AH39" s="106"/>
      <c r="AI39" s="106">
        <f t="shared" si="12"/>
        <v>0</v>
      </c>
      <c r="AJ39" s="106">
        <v>0</v>
      </c>
      <c r="AK39" s="106">
        <f t="shared" si="13"/>
        <v>0</v>
      </c>
      <c r="AL39" s="106">
        <v>0</v>
      </c>
      <c r="AM39" s="106">
        <v>184615.38461538462</v>
      </c>
      <c r="AN39" s="106">
        <v>138461.53846153847</v>
      </c>
      <c r="AO39" s="106">
        <v>46153.846153846156</v>
      </c>
      <c r="AP39" s="106">
        <f t="shared" si="14"/>
        <v>2374365.384615385</v>
      </c>
      <c r="AQ39" s="106"/>
      <c r="AR39" s="106"/>
      <c r="AS39" s="106"/>
      <c r="AT39" s="106"/>
      <c r="AU39" s="106"/>
      <c r="AV39" s="106"/>
      <c r="AW39" s="106">
        <f t="shared" si="15"/>
        <v>2374365.384615385</v>
      </c>
      <c r="AX39" s="109"/>
      <c r="AY39" s="172"/>
      <c r="AZ39" s="175"/>
      <c r="BA39" s="174"/>
      <c r="BB39" s="173"/>
      <c r="BC39" s="172"/>
      <c r="BD39" s="171" t="e">
        <f>VLOOKUP(C39,'[5]SA'' Fac'!C$9:AJ$188,34,)</f>
        <v>#REF!</v>
      </c>
      <c r="BE39" s="169"/>
      <c r="BF39" s="170" t="e">
        <f t="shared" si="16"/>
        <v>#REF!</v>
      </c>
      <c r="BG39" s="169" t="e">
        <f t="shared" si="17"/>
        <v>#VALUE!</v>
      </c>
      <c r="BH39" s="168" t="e">
        <f t="shared" si="18"/>
        <v>#VALUE!</v>
      </c>
      <c r="BI39" s="166"/>
      <c r="BJ39" s="176"/>
      <c r="BK39" s="166"/>
    </row>
    <row r="40" spans="1:63" s="168" customFormat="1" ht="27.95" customHeight="1">
      <c r="A40" s="99">
        <v>33</v>
      </c>
      <c r="B40" s="100" t="s">
        <v>594</v>
      </c>
      <c r="C40" s="101" t="s">
        <v>593</v>
      </c>
      <c r="D40" s="102" t="s">
        <v>210</v>
      </c>
      <c r="E40" s="103" t="s">
        <v>592</v>
      </c>
      <c r="F40" s="104" t="s">
        <v>175</v>
      </c>
      <c r="G40" s="105" t="s">
        <v>511</v>
      </c>
      <c r="H40" s="106">
        <v>2520000</v>
      </c>
      <c r="I40" s="107">
        <v>88</v>
      </c>
      <c r="J40" s="106">
        <f t="shared" si="0"/>
        <v>1066153.8461538462</v>
      </c>
      <c r="K40" s="108"/>
      <c r="L40" s="106">
        <f t="shared" si="1"/>
        <v>0</v>
      </c>
      <c r="M40" s="108">
        <v>0</v>
      </c>
      <c r="N40" s="106">
        <f t="shared" si="2"/>
        <v>0</v>
      </c>
      <c r="O40" s="108"/>
      <c r="P40" s="106">
        <f t="shared" si="3"/>
        <v>0</v>
      </c>
      <c r="Q40" s="108"/>
      <c r="R40" s="106">
        <f t="shared" si="4"/>
        <v>0</v>
      </c>
      <c r="S40" s="108"/>
      <c r="T40" s="106">
        <f t="shared" si="5"/>
        <v>0</v>
      </c>
      <c r="U40" s="106">
        <v>0</v>
      </c>
      <c r="V40" s="106">
        <f t="shared" si="6"/>
        <v>0</v>
      </c>
      <c r="W40" s="106">
        <v>100000</v>
      </c>
      <c r="X40" s="106">
        <f t="shared" si="7"/>
        <v>42307.692307692305</v>
      </c>
      <c r="Y40" s="106">
        <v>1905000</v>
      </c>
      <c r="Z40" s="107">
        <v>117.6</v>
      </c>
      <c r="AA40" s="106">
        <f t="shared" si="8"/>
        <v>1077057.6923076923</v>
      </c>
      <c r="AB40" s="106"/>
      <c r="AC40" s="106">
        <f t="shared" si="9"/>
        <v>0</v>
      </c>
      <c r="AD40" s="107"/>
      <c r="AE40" s="106">
        <f t="shared" si="10"/>
        <v>0</v>
      </c>
      <c r="AF40" s="106"/>
      <c r="AG40" s="106">
        <f t="shared" si="11"/>
        <v>0</v>
      </c>
      <c r="AH40" s="106"/>
      <c r="AI40" s="106">
        <f t="shared" si="12"/>
        <v>0</v>
      </c>
      <c r="AJ40" s="106">
        <v>0</v>
      </c>
      <c r="AK40" s="106">
        <f t="shared" si="13"/>
        <v>0</v>
      </c>
      <c r="AL40" s="106">
        <v>110000</v>
      </c>
      <c r="AM40" s="106">
        <v>200000</v>
      </c>
      <c r="AN40" s="106">
        <v>150000</v>
      </c>
      <c r="AO40" s="106">
        <v>50000</v>
      </c>
      <c r="AP40" s="106">
        <f t="shared" si="14"/>
        <v>2695519.230769231</v>
      </c>
      <c r="AQ40" s="106"/>
      <c r="AR40" s="106"/>
      <c r="AS40" s="106"/>
      <c r="AT40" s="106"/>
      <c r="AU40" s="106"/>
      <c r="AV40" s="106"/>
      <c r="AW40" s="106">
        <f t="shared" si="15"/>
        <v>2695519.230769231</v>
      </c>
      <c r="AX40" s="109"/>
      <c r="AY40" s="172"/>
      <c r="AZ40" s="175"/>
      <c r="BA40" s="174"/>
      <c r="BB40" s="173"/>
      <c r="BC40" s="172"/>
      <c r="BD40" s="171" t="e">
        <f>VLOOKUP(C40,'[5]SA'' Fac'!C$9:AJ$188,34,)</f>
        <v>#REF!</v>
      </c>
      <c r="BE40" s="169"/>
      <c r="BF40" s="170" t="e">
        <f t="shared" si="16"/>
        <v>#REF!</v>
      </c>
      <c r="BG40" s="169" t="e">
        <f t="shared" si="17"/>
        <v>#VALUE!</v>
      </c>
      <c r="BH40" s="168" t="e">
        <f t="shared" si="18"/>
        <v>#VALUE!</v>
      </c>
      <c r="BI40" s="166"/>
      <c r="BJ40" s="176"/>
      <c r="BK40" s="166"/>
    </row>
    <row r="41" spans="1:63" s="168" customFormat="1" ht="27.95" customHeight="1">
      <c r="A41" s="99">
        <v>34</v>
      </c>
      <c r="B41" s="100" t="s">
        <v>591</v>
      </c>
      <c r="C41" s="101" t="s">
        <v>590</v>
      </c>
      <c r="D41" s="102" t="s">
        <v>210</v>
      </c>
      <c r="E41" s="103" t="s">
        <v>589</v>
      </c>
      <c r="F41" s="104" t="s">
        <v>175</v>
      </c>
      <c r="G41" s="105" t="s">
        <v>511</v>
      </c>
      <c r="H41" s="106">
        <v>2440000</v>
      </c>
      <c r="I41" s="107">
        <v>88</v>
      </c>
      <c r="J41" s="106">
        <f t="shared" si="0"/>
        <v>1032307.6923076923</v>
      </c>
      <c r="K41" s="108"/>
      <c r="L41" s="106">
        <f t="shared" si="1"/>
        <v>0</v>
      </c>
      <c r="M41" s="108">
        <v>0</v>
      </c>
      <c r="N41" s="106">
        <f t="shared" si="2"/>
        <v>0</v>
      </c>
      <c r="O41" s="108"/>
      <c r="P41" s="106">
        <f t="shared" si="3"/>
        <v>0</v>
      </c>
      <c r="Q41" s="108"/>
      <c r="R41" s="106">
        <f t="shared" si="4"/>
        <v>0</v>
      </c>
      <c r="S41" s="108"/>
      <c r="T41" s="106">
        <f t="shared" si="5"/>
        <v>0</v>
      </c>
      <c r="U41" s="106">
        <v>0</v>
      </c>
      <c r="V41" s="106">
        <f t="shared" si="6"/>
        <v>0</v>
      </c>
      <c r="W41" s="106">
        <v>100000</v>
      </c>
      <c r="X41" s="106">
        <f t="shared" si="7"/>
        <v>42307.692307692305</v>
      </c>
      <c r="Y41" s="106">
        <v>1905000</v>
      </c>
      <c r="Z41" s="107">
        <v>117.6</v>
      </c>
      <c r="AA41" s="106">
        <f t="shared" si="8"/>
        <v>1077057.6923076923</v>
      </c>
      <c r="AB41" s="106"/>
      <c r="AC41" s="106">
        <f t="shared" si="9"/>
        <v>0</v>
      </c>
      <c r="AD41" s="107"/>
      <c r="AE41" s="106">
        <f t="shared" si="10"/>
        <v>0</v>
      </c>
      <c r="AF41" s="106"/>
      <c r="AG41" s="106">
        <f t="shared" si="11"/>
        <v>0</v>
      </c>
      <c r="AH41" s="106"/>
      <c r="AI41" s="106">
        <f t="shared" si="12"/>
        <v>0</v>
      </c>
      <c r="AJ41" s="106">
        <v>0</v>
      </c>
      <c r="AK41" s="106">
        <f t="shared" si="13"/>
        <v>0</v>
      </c>
      <c r="AL41" s="106">
        <v>110000</v>
      </c>
      <c r="AM41" s="106">
        <v>200000</v>
      </c>
      <c r="AN41" s="106">
        <v>150000</v>
      </c>
      <c r="AO41" s="106">
        <v>50000</v>
      </c>
      <c r="AP41" s="106">
        <f t="shared" si="14"/>
        <v>2661673.076923077</v>
      </c>
      <c r="AQ41" s="106"/>
      <c r="AR41" s="106"/>
      <c r="AS41" s="106"/>
      <c r="AT41" s="106"/>
      <c r="AU41" s="106"/>
      <c r="AV41" s="106"/>
      <c r="AW41" s="106">
        <f t="shared" si="15"/>
        <v>2661673.076923077</v>
      </c>
      <c r="AX41" s="109"/>
      <c r="AY41" s="172"/>
      <c r="AZ41" s="175"/>
      <c r="BA41" s="174"/>
      <c r="BB41" s="173"/>
      <c r="BC41" s="172"/>
      <c r="BD41" s="171" t="e">
        <f>VLOOKUP(C41,'[5]SA'' Fac'!C$9:AJ$188,34,)</f>
        <v>#REF!</v>
      </c>
      <c r="BE41" s="169"/>
      <c r="BF41" s="170" t="e">
        <f t="shared" si="16"/>
        <v>#REF!</v>
      </c>
      <c r="BG41" s="169" t="e">
        <f t="shared" si="17"/>
        <v>#VALUE!</v>
      </c>
      <c r="BH41" s="168" t="e">
        <f t="shared" si="18"/>
        <v>#VALUE!</v>
      </c>
      <c r="BI41" s="166"/>
      <c r="BJ41" s="176"/>
      <c r="BK41" s="166"/>
    </row>
    <row r="42" spans="1:63" s="168" customFormat="1" ht="27.95" customHeight="1">
      <c r="A42" s="99">
        <v>35</v>
      </c>
      <c r="B42" s="100" t="s">
        <v>588</v>
      </c>
      <c r="C42" s="101" t="s">
        <v>587</v>
      </c>
      <c r="D42" s="102" t="s">
        <v>210</v>
      </c>
      <c r="E42" s="103" t="s">
        <v>586</v>
      </c>
      <c r="F42" s="104" t="s">
        <v>175</v>
      </c>
      <c r="G42" s="105" t="s">
        <v>511</v>
      </c>
      <c r="H42" s="106">
        <v>2440000</v>
      </c>
      <c r="I42" s="107">
        <v>87</v>
      </c>
      <c r="J42" s="106">
        <f t="shared" ref="J42:J73" si="19">+H42/26/8*I42</f>
        <v>1020576.923076923</v>
      </c>
      <c r="K42" s="108"/>
      <c r="L42" s="106">
        <f t="shared" ref="L42:L73" si="20">+H42/26/8*K42</f>
        <v>0</v>
      </c>
      <c r="M42" s="108">
        <v>0</v>
      </c>
      <c r="N42" s="106">
        <f t="shared" ref="N42:N73" si="21">+H42/26/8*M42</f>
        <v>0</v>
      </c>
      <c r="O42" s="108"/>
      <c r="P42" s="106">
        <f t="shared" ref="P42:P73" si="22">+H42/26/8*O42*1.5</f>
        <v>0</v>
      </c>
      <c r="Q42" s="108"/>
      <c r="R42" s="106">
        <f t="shared" ref="R42:R73" si="23">+H42/26/8*Q42*1.95</f>
        <v>0</v>
      </c>
      <c r="S42" s="108"/>
      <c r="T42" s="106">
        <f t="shared" ref="T42:T73" si="24">+H42/26/8*S42*2</f>
        <v>0</v>
      </c>
      <c r="U42" s="106">
        <v>0</v>
      </c>
      <c r="V42" s="106">
        <f t="shared" ref="V42:V73" si="25">+U42/26/8*(I42+K42+M42)</f>
        <v>0</v>
      </c>
      <c r="W42" s="106">
        <v>100000</v>
      </c>
      <c r="X42" s="106">
        <f t="shared" ref="X42:X73" si="26">+W42/26/8*(I42+K42+M42)</f>
        <v>41826.923076923078</v>
      </c>
      <c r="Y42" s="106">
        <v>1905000</v>
      </c>
      <c r="Z42" s="107">
        <v>109.6</v>
      </c>
      <c r="AA42" s="106">
        <f t="shared" ref="AA42:AA73" si="27">+Y42/26/8*Z42</f>
        <v>1003788.4615384614</v>
      </c>
      <c r="AB42" s="106"/>
      <c r="AC42" s="106">
        <f t="shared" ref="AC42:AC73" si="28">+H42/26/8*AB42</f>
        <v>0</v>
      </c>
      <c r="AD42" s="107"/>
      <c r="AE42" s="106">
        <f t="shared" ref="AE42:AE73" si="29">+Y42/26/8*AD42*1.5</f>
        <v>0</v>
      </c>
      <c r="AF42" s="106"/>
      <c r="AG42" s="106">
        <f t="shared" ref="AG42:AG73" si="30">+H42/26/8*AF42*1.95</f>
        <v>0</v>
      </c>
      <c r="AH42" s="106"/>
      <c r="AI42" s="106">
        <f t="shared" ref="AI42:AI73" si="31">+H42/26/8*AH42*2</f>
        <v>0</v>
      </c>
      <c r="AJ42" s="106">
        <v>0</v>
      </c>
      <c r="AK42" s="106">
        <f t="shared" ref="AK42:AK73" si="32">+AJ42/26/8*(Z42+AB42)</f>
        <v>0</v>
      </c>
      <c r="AL42" s="106">
        <v>0</v>
      </c>
      <c r="AM42" s="106">
        <v>191346.15384615384</v>
      </c>
      <c r="AN42" s="106">
        <v>143509.61538461538</v>
      </c>
      <c r="AO42" s="106">
        <v>47836.538461538461</v>
      </c>
      <c r="AP42" s="106">
        <f t="shared" ref="AP42:AP73" si="33">+J42+L42+N42+P42+R42+T42+V42+AL42+AM42+AN42+AO42+AA42+AK42+AC42+AI42+AG42+AE42+X42</f>
        <v>2448884.615384615</v>
      </c>
      <c r="AQ42" s="106"/>
      <c r="AR42" s="106"/>
      <c r="AS42" s="106"/>
      <c r="AT42" s="106"/>
      <c r="AU42" s="106"/>
      <c r="AV42" s="106"/>
      <c r="AW42" s="106">
        <f t="shared" ref="AW42:AW73" si="34">+AP42-AR42-AT42-AU42-AV42</f>
        <v>2448884.615384615</v>
      </c>
      <c r="AX42" s="109"/>
      <c r="AY42" s="172"/>
      <c r="AZ42" s="175"/>
      <c r="BA42" s="174"/>
      <c r="BB42" s="173"/>
      <c r="BC42" s="172"/>
      <c r="BD42" s="171" t="e">
        <f>VLOOKUP(C42,'[5]SA'' Fac'!C$9:AJ$188,34,)</f>
        <v>#REF!</v>
      </c>
      <c r="BE42" s="169"/>
      <c r="BF42" s="170" t="e">
        <f t="shared" ref="BF42:BF73" si="35">+AR42-BD42-BE42</f>
        <v>#REF!</v>
      </c>
      <c r="BG42" s="169" t="e">
        <f t="shared" ref="BG42:BG73" si="36">MONTH(G42)</f>
        <v>#VALUE!</v>
      </c>
      <c r="BH42" s="168" t="e">
        <f t="shared" ref="BH42:BH73" si="37">YEAR(G42)</f>
        <v>#VALUE!</v>
      </c>
      <c r="BI42" s="166"/>
      <c r="BJ42" s="176"/>
      <c r="BK42" s="166"/>
    </row>
    <row r="43" spans="1:63" s="168" customFormat="1" ht="27.95" customHeight="1">
      <c r="A43" s="99">
        <v>36</v>
      </c>
      <c r="B43" s="100" t="s">
        <v>585</v>
      </c>
      <c r="C43" s="101" t="s">
        <v>584</v>
      </c>
      <c r="D43" s="102" t="s">
        <v>210</v>
      </c>
      <c r="E43" s="103" t="s">
        <v>583</v>
      </c>
      <c r="F43" s="104" t="s">
        <v>175</v>
      </c>
      <c r="G43" s="105" t="s">
        <v>511</v>
      </c>
      <c r="H43" s="106">
        <v>2360000</v>
      </c>
      <c r="I43" s="107">
        <v>84</v>
      </c>
      <c r="J43" s="106">
        <f t="shared" si="19"/>
        <v>953076.92307692301</v>
      </c>
      <c r="K43" s="108"/>
      <c r="L43" s="106">
        <f t="shared" si="20"/>
        <v>0</v>
      </c>
      <c r="M43" s="108">
        <v>0</v>
      </c>
      <c r="N43" s="106">
        <f t="shared" si="21"/>
        <v>0</v>
      </c>
      <c r="O43" s="108">
        <v>1.5</v>
      </c>
      <c r="P43" s="106">
        <f t="shared" si="22"/>
        <v>25528.846153846156</v>
      </c>
      <c r="Q43" s="108"/>
      <c r="R43" s="106">
        <f t="shared" si="23"/>
        <v>0</v>
      </c>
      <c r="S43" s="108"/>
      <c r="T43" s="106">
        <f t="shared" si="24"/>
        <v>0</v>
      </c>
      <c r="U43" s="106">
        <v>0</v>
      </c>
      <c r="V43" s="106">
        <f t="shared" si="25"/>
        <v>0</v>
      </c>
      <c r="W43" s="106">
        <v>0</v>
      </c>
      <c r="X43" s="106">
        <f t="shared" si="26"/>
        <v>0</v>
      </c>
      <c r="Y43" s="106">
        <v>1905000</v>
      </c>
      <c r="Z43" s="107">
        <v>117.6</v>
      </c>
      <c r="AA43" s="106">
        <f t="shared" si="27"/>
        <v>1077057.6923076923</v>
      </c>
      <c r="AB43" s="106"/>
      <c r="AC43" s="106">
        <f t="shared" si="28"/>
        <v>0</v>
      </c>
      <c r="AD43" s="107"/>
      <c r="AE43" s="106">
        <f t="shared" si="29"/>
        <v>0</v>
      </c>
      <c r="AF43" s="106"/>
      <c r="AG43" s="106">
        <f t="shared" si="30"/>
        <v>0</v>
      </c>
      <c r="AH43" s="106"/>
      <c r="AI43" s="106">
        <f t="shared" si="31"/>
        <v>0</v>
      </c>
      <c r="AJ43" s="106">
        <v>0</v>
      </c>
      <c r="AK43" s="106">
        <f t="shared" si="32"/>
        <v>0</v>
      </c>
      <c r="AL43" s="106">
        <v>0</v>
      </c>
      <c r="AM43" s="106">
        <v>196153.84615384616</v>
      </c>
      <c r="AN43" s="106">
        <v>147115.38461538462</v>
      </c>
      <c r="AO43" s="106">
        <v>49038.461538461539</v>
      </c>
      <c r="AP43" s="106">
        <f t="shared" si="33"/>
        <v>2447971.153846154</v>
      </c>
      <c r="AQ43" s="106"/>
      <c r="AR43" s="106"/>
      <c r="AS43" s="106"/>
      <c r="AT43" s="106"/>
      <c r="AU43" s="106"/>
      <c r="AV43" s="106"/>
      <c r="AW43" s="106">
        <f t="shared" si="34"/>
        <v>2447971.153846154</v>
      </c>
      <c r="AX43" s="109"/>
      <c r="AY43" s="172"/>
      <c r="AZ43" s="175"/>
      <c r="BA43" s="174"/>
      <c r="BB43" s="173"/>
      <c r="BC43" s="172"/>
      <c r="BD43" s="171" t="e">
        <f>VLOOKUP(C43,'[5]SA'' Fac'!C$9:AJ$188,34,)</f>
        <v>#REF!</v>
      </c>
      <c r="BE43" s="169"/>
      <c r="BF43" s="170" t="e">
        <f t="shared" si="35"/>
        <v>#REF!</v>
      </c>
      <c r="BG43" s="169" t="e">
        <f t="shared" si="36"/>
        <v>#VALUE!</v>
      </c>
      <c r="BH43" s="168" t="e">
        <f t="shared" si="37"/>
        <v>#VALUE!</v>
      </c>
      <c r="BI43" s="166"/>
      <c r="BJ43" s="176"/>
      <c r="BK43" s="166"/>
    </row>
    <row r="44" spans="1:63" s="168" customFormat="1" ht="27.95" customHeight="1">
      <c r="A44" s="99">
        <v>37</v>
      </c>
      <c r="B44" s="100" t="s">
        <v>582</v>
      </c>
      <c r="C44" s="101" t="s">
        <v>581</v>
      </c>
      <c r="D44" s="102" t="s">
        <v>210</v>
      </c>
      <c r="E44" s="103" t="s">
        <v>580</v>
      </c>
      <c r="F44" s="104" t="s">
        <v>175</v>
      </c>
      <c r="G44" s="105" t="s">
        <v>511</v>
      </c>
      <c r="H44" s="106">
        <v>2440000</v>
      </c>
      <c r="I44" s="107">
        <v>64</v>
      </c>
      <c r="J44" s="106">
        <f t="shared" si="19"/>
        <v>750769.23076923075</v>
      </c>
      <c r="K44" s="108"/>
      <c r="L44" s="106">
        <f t="shared" si="20"/>
        <v>0</v>
      </c>
      <c r="M44" s="108">
        <v>0</v>
      </c>
      <c r="N44" s="106">
        <f t="shared" si="21"/>
        <v>0</v>
      </c>
      <c r="O44" s="108"/>
      <c r="P44" s="106">
        <f t="shared" si="22"/>
        <v>0</v>
      </c>
      <c r="Q44" s="108"/>
      <c r="R44" s="106">
        <f t="shared" si="23"/>
        <v>0</v>
      </c>
      <c r="S44" s="108"/>
      <c r="T44" s="106">
        <f t="shared" si="24"/>
        <v>0</v>
      </c>
      <c r="U44" s="106">
        <v>0</v>
      </c>
      <c r="V44" s="106">
        <f t="shared" si="25"/>
        <v>0</v>
      </c>
      <c r="W44" s="106">
        <v>100000</v>
      </c>
      <c r="X44" s="106">
        <f t="shared" si="26"/>
        <v>30769.23076923077</v>
      </c>
      <c r="Y44" s="106">
        <v>1905000</v>
      </c>
      <c r="Z44" s="107">
        <v>109.6</v>
      </c>
      <c r="AA44" s="106">
        <f t="shared" si="27"/>
        <v>1003788.4615384614</v>
      </c>
      <c r="AB44" s="106"/>
      <c r="AC44" s="106">
        <f t="shared" si="28"/>
        <v>0</v>
      </c>
      <c r="AD44" s="107"/>
      <c r="AE44" s="106">
        <f t="shared" si="29"/>
        <v>0</v>
      </c>
      <c r="AF44" s="106"/>
      <c r="AG44" s="106">
        <f t="shared" si="30"/>
        <v>0</v>
      </c>
      <c r="AH44" s="106"/>
      <c r="AI44" s="106">
        <f t="shared" si="31"/>
        <v>0</v>
      </c>
      <c r="AJ44" s="106">
        <v>0</v>
      </c>
      <c r="AK44" s="106">
        <f t="shared" si="32"/>
        <v>0</v>
      </c>
      <c r="AL44" s="106">
        <v>0</v>
      </c>
      <c r="AM44" s="106">
        <v>169230.76923076922</v>
      </c>
      <c r="AN44" s="106">
        <v>126923.07692307692</v>
      </c>
      <c r="AO44" s="106">
        <v>42307.692307692305</v>
      </c>
      <c r="AP44" s="106">
        <f t="shared" si="33"/>
        <v>2123788.4615384615</v>
      </c>
      <c r="AQ44" s="106"/>
      <c r="AR44" s="106"/>
      <c r="AS44" s="106"/>
      <c r="AT44" s="106"/>
      <c r="AU44" s="106"/>
      <c r="AV44" s="106"/>
      <c r="AW44" s="106">
        <f t="shared" si="34"/>
        <v>2123788.4615384615</v>
      </c>
      <c r="AX44" s="109"/>
      <c r="AY44" s="172"/>
      <c r="AZ44" s="175"/>
      <c r="BA44" s="174"/>
      <c r="BB44" s="173"/>
      <c r="BC44" s="172"/>
      <c r="BD44" s="171" t="e">
        <f>VLOOKUP(C44,'[5]SA'' Fac'!C$9:AJ$188,34,)</f>
        <v>#REF!</v>
      </c>
      <c r="BE44" s="169"/>
      <c r="BF44" s="170" t="e">
        <f t="shared" si="35"/>
        <v>#REF!</v>
      </c>
      <c r="BG44" s="169" t="e">
        <f t="shared" si="36"/>
        <v>#VALUE!</v>
      </c>
      <c r="BH44" s="168" t="e">
        <f t="shared" si="37"/>
        <v>#VALUE!</v>
      </c>
      <c r="BI44" s="166"/>
      <c r="BJ44" s="176"/>
      <c r="BK44" s="166"/>
    </row>
    <row r="45" spans="1:63" s="168" customFormat="1" ht="27.95" customHeight="1">
      <c r="A45" s="99">
        <v>38</v>
      </c>
      <c r="B45" s="100" t="s">
        <v>579</v>
      </c>
      <c r="C45" s="101" t="s">
        <v>578</v>
      </c>
      <c r="D45" s="102" t="s">
        <v>210</v>
      </c>
      <c r="E45" s="103" t="s">
        <v>577</v>
      </c>
      <c r="F45" s="104" t="s">
        <v>175</v>
      </c>
      <c r="G45" s="105" t="s">
        <v>511</v>
      </c>
      <c r="H45" s="106">
        <v>2440000</v>
      </c>
      <c r="I45" s="107">
        <v>72</v>
      </c>
      <c r="J45" s="106">
        <f t="shared" si="19"/>
        <v>844615.38461538462</v>
      </c>
      <c r="K45" s="108"/>
      <c r="L45" s="106">
        <f t="shared" si="20"/>
        <v>0</v>
      </c>
      <c r="M45" s="108">
        <v>0</v>
      </c>
      <c r="N45" s="106">
        <f t="shared" si="21"/>
        <v>0</v>
      </c>
      <c r="O45" s="108"/>
      <c r="P45" s="106">
        <f t="shared" si="22"/>
        <v>0</v>
      </c>
      <c r="Q45" s="108"/>
      <c r="R45" s="106">
        <f t="shared" si="23"/>
        <v>0</v>
      </c>
      <c r="S45" s="108"/>
      <c r="T45" s="106">
        <f t="shared" si="24"/>
        <v>0</v>
      </c>
      <c r="U45" s="106">
        <v>0</v>
      </c>
      <c r="V45" s="106">
        <f t="shared" si="25"/>
        <v>0</v>
      </c>
      <c r="W45" s="106">
        <v>100000</v>
      </c>
      <c r="X45" s="106">
        <f t="shared" si="26"/>
        <v>34615.384615384617</v>
      </c>
      <c r="Y45" s="106">
        <v>1905000</v>
      </c>
      <c r="Z45" s="107">
        <v>117.6</v>
      </c>
      <c r="AA45" s="106">
        <f t="shared" si="27"/>
        <v>1077057.6923076923</v>
      </c>
      <c r="AB45" s="106"/>
      <c r="AC45" s="106">
        <f t="shared" si="28"/>
        <v>0</v>
      </c>
      <c r="AD45" s="107"/>
      <c r="AE45" s="106">
        <f t="shared" si="29"/>
        <v>0</v>
      </c>
      <c r="AF45" s="106"/>
      <c r="AG45" s="106">
        <f t="shared" si="30"/>
        <v>0</v>
      </c>
      <c r="AH45" s="106"/>
      <c r="AI45" s="106">
        <f t="shared" si="31"/>
        <v>0</v>
      </c>
      <c r="AJ45" s="106">
        <v>0</v>
      </c>
      <c r="AK45" s="106">
        <f t="shared" si="32"/>
        <v>0</v>
      </c>
      <c r="AL45" s="106">
        <v>0</v>
      </c>
      <c r="AM45" s="106">
        <v>184615.38461538462</v>
      </c>
      <c r="AN45" s="106">
        <v>138461.53846153847</v>
      </c>
      <c r="AO45" s="106">
        <v>46153.846153846156</v>
      </c>
      <c r="AP45" s="106">
        <f t="shared" si="33"/>
        <v>2325519.2307692305</v>
      </c>
      <c r="AQ45" s="106"/>
      <c r="AR45" s="106"/>
      <c r="AS45" s="106"/>
      <c r="AT45" s="106"/>
      <c r="AU45" s="106"/>
      <c r="AV45" s="106"/>
      <c r="AW45" s="106">
        <f t="shared" si="34"/>
        <v>2325519.2307692305</v>
      </c>
      <c r="AX45" s="109"/>
      <c r="AY45" s="172"/>
      <c r="AZ45" s="175"/>
      <c r="BA45" s="174"/>
      <c r="BB45" s="173"/>
      <c r="BC45" s="172"/>
      <c r="BD45" s="171" t="e">
        <f>VLOOKUP(C45,'[5]SA'' Fac'!C$9:AJ$188,34,)</f>
        <v>#REF!</v>
      </c>
      <c r="BE45" s="169"/>
      <c r="BF45" s="170" t="e">
        <f t="shared" si="35"/>
        <v>#REF!</v>
      </c>
      <c r="BG45" s="169" t="e">
        <f t="shared" si="36"/>
        <v>#VALUE!</v>
      </c>
      <c r="BH45" s="168" t="e">
        <f t="shared" si="37"/>
        <v>#VALUE!</v>
      </c>
      <c r="BI45" s="166"/>
      <c r="BJ45" s="176"/>
      <c r="BK45" s="166"/>
    </row>
    <row r="46" spans="1:63" s="168" customFormat="1" ht="27.95" customHeight="1">
      <c r="A46" s="99">
        <v>39</v>
      </c>
      <c r="B46" s="100" t="s">
        <v>576</v>
      </c>
      <c r="C46" s="101" t="s">
        <v>575</v>
      </c>
      <c r="D46" s="102" t="s">
        <v>210</v>
      </c>
      <c r="E46" s="103" t="s">
        <v>574</v>
      </c>
      <c r="F46" s="104" t="s">
        <v>175</v>
      </c>
      <c r="G46" s="105" t="s">
        <v>511</v>
      </c>
      <c r="H46" s="106">
        <v>2520000</v>
      </c>
      <c r="I46" s="107">
        <v>88</v>
      </c>
      <c r="J46" s="106">
        <f t="shared" si="19"/>
        <v>1066153.8461538462</v>
      </c>
      <c r="K46" s="108"/>
      <c r="L46" s="106">
        <f t="shared" si="20"/>
        <v>0</v>
      </c>
      <c r="M46" s="108">
        <v>0</v>
      </c>
      <c r="N46" s="106">
        <f t="shared" si="21"/>
        <v>0</v>
      </c>
      <c r="O46" s="108"/>
      <c r="P46" s="106">
        <f t="shared" si="22"/>
        <v>0</v>
      </c>
      <c r="Q46" s="108"/>
      <c r="R46" s="106">
        <f t="shared" si="23"/>
        <v>0</v>
      </c>
      <c r="S46" s="108"/>
      <c r="T46" s="106">
        <f t="shared" si="24"/>
        <v>0</v>
      </c>
      <c r="U46" s="106">
        <v>0</v>
      </c>
      <c r="V46" s="106">
        <f t="shared" si="25"/>
        <v>0</v>
      </c>
      <c r="W46" s="106">
        <v>100000</v>
      </c>
      <c r="X46" s="106">
        <f t="shared" si="26"/>
        <v>42307.692307692305</v>
      </c>
      <c r="Y46" s="106">
        <v>1905000</v>
      </c>
      <c r="Z46" s="107">
        <v>117.6</v>
      </c>
      <c r="AA46" s="106">
        <f t="shared" si="27"/>
        <v>1077057.6923076923</v>
      </c>
      <c r="AB46" s="106"/>
      <c r="AC46" s="106">
        <f t="shared" si="28"/>
        <v>0</v>
      </c>
      <c r="AD46" s="107"/>
      <c r="AE46" s="106">
        <f t="shared" si="29"/>
        <v>0</v>
      </c>
      <c r="AF46" s="106"/>
      <c r="AG46" s="106">
        <f t="shared" si="30"/>
        <v>0</v>
      </c>
      <c r="AH46" s="106"/>
      <c r="AI46" s="106">
        <f t="shared" si="31"/>
        <v>0</v>
      </c>
      <c r="AJ46" s="106">
        <v>0</v>
      </c>
      <c r="AK46" s="106">
        <f t="shared" si="32"/>
        <v>0</v>
      </c>
      <c r="AL46" s="106">
        <v>110000</v>
      </c>
      <c r="AM46" s="106">
        <v>200000</v>
      </c>
      <c r="AN46" s="106">
        <v>150000</v>
      </c>
      <c r="AO46" s="106">
        <v>50000</v>
      </c>
      <c r="AP46" s="106">
        <f t="shared" si="33"/>
        <v>2695519.230769231</v>
      </c>
      <c r="AQ46" s="106"/>
      <c r="AR46" s="106"/>
      <c r="AS46" s="106"/>
      <c r="AT46" s="106"/>
      <c r="AU46" s="106"/>
      <c r="AV46" s="106"/>
      <c r="AW46" s="106">
        <f t="shared" si="34"/>
        <v>2695519.230769231</v>
      </c>
      <c r="AX46" s="109"/>
      <c r="AY46" s="172"/>
      <c r="AZ46" s="175"/>
      <c r="BA46" s="174"/>
      <c r="BB46" s="173"/>
      <c r="BC46" s="172"/>
      <c r="BD46" s="171" t="e">
        <f>VLOOKUP(C46,'[5]SA'' Fac'!C$9:AJ$188,34,)</f>
        <v>#REF!</v>
      </c>
      <c r="BE46" s="169"/>
      <c r="BF46" s="170" t="e">
        <f t="shared" si="35"/>
        <v>#REF!</v>
      </c>
      <c r="BG46" s="169" t="e">
        <f t="shared" si="36"/>
        <v>#VALUE!</v>
      </c>
      <c r="BH46" s="168" t="e">
        <f t="shared" si="37"/>
        <v>#VALUE!</v>
      </c>
      <c r="BI46" s="166"/>
      <c r="BJ46" s="176"/>
      <c r="BK46" s="166"/>
    </row>
    <row r="47" spans="1:63" s="168" customFormat="1" ht="27.95" customHeight="1">
      <c r="A47" s="99">
        <v>40</v>
      </c>
      <c r="B47" s="100" t="s">
        <v>573</v>
      </c>
      <c r="C47" s="101" t="s">
        <v>572</v>
      </c>
      <c r="D47" s="102" t="s">
        <v>210</v>
      </c>
      <c r="E47" s="103" t="s">
        <v>571</v>
      </c>
      <c r="F47" s="104" t="s">
        <v>175</v>
      </c>
      <c r="G47" s="105" t="s">
        <v>511</v>
      </c>
      <c r="H47" s="106">
        <v>2520000</v>
      </c>
      <c r="I47" s="107">
        <v>88</v>
      </c>
      <c r="J47" s="106">
        <f t="shared" si="19"/>
        <v>1066153.8461538462</v>
      </c>
      <c r="K47" s="108"/>
      <c r="L47" s="106">
        <f t="shared" si="20"/>
        <v>0</v>
      </c>
      <c r="M47" s="108">
        <v>0</v>
      </c>
      <c r="N47" s="106">
        <f t="shared" si="21"/>
        <v>0</v>
      </c>
      <c r="O47" s="108"/>
      <c r="P47" s="106">
        <f t="shared" si="22"/>
        <v>0</v>
      </c>
      <c r="Q47" s="108"/>
      <c r="R47" s="106">
        <f t="shared" si="23"/>
        <v>0</v>
      </c>
      <c r="S47" s="108"/>
      <c r="T47" s="106">
        <f t="shared" si="24"/>
        <v>0</v>
      </c>
      <c r="U47" s="106">
        <v>0</v>
      </c>
      <c r="V47" s="106">
        <f t="shared" si="25"/>
        <v>0</v>
      </c>
      <c r="W47" s="106">
        <v>100000</v>
      </c>
      <c r="X47" s="106">
        <f t="shared" si="26"/>
        <v>42307.692307692305</v>
      </c>
      <c r="Y47" s="106">
        <v>1905000</v>
      </c>
      <c r="Z47" s="107">
        <v>109.6</v>
      </c>
      <c r="AA47" s="106">
        <f t="shared" si="27"/>
        <v>1003788.4615384614</v>
      </c>
      <c r="AB47" s="106"/>
      <c r="AC47" s="106">
        <f t="shared" si="28"/>
        <v>0</v>
      </c>
      <c r="AD47" s="107"/>
      <c r="AE47" s="106">
        <f t="shared" si="29"/>
        <v>0</v>
      </c>
      <c r="AF47" s="106"/>
      <c r="AG47" s="106">
        <f t="shared" si="30"/>
        <v>0</v>
      </c>
      <c r="AH47" s="106"/>
      <c r="AI47" s="106">
        <f t="shared" si="31"/>
        <v>0</v>
      </c>
      <c r="AJ47" s="106">
        <v>0</v>
      </c>
      <c r="AK47" s="106">
        <f t="shared" si="32"/>
        <v>0</v>
      </c>
      <c r="AL47" s="106">
        <v>0</v>
      </c>
      <c r="AM47" s="106">
        <v>192307.69230769231</v>
      </c>
      <c r="AN47" s="106">
        <v>144230.76923076922</v>
      </c>
      <c r="AO47" s="106">
        <v>48076.923076923078</v>
      </c>
      <c r="AP47" s="106">
        <f t="shared" si="33"/>
        <v>2496865.3846153845</v>
      </c>
      <c r="AQ47" s="106"/>
      <c r="AR47" s="106"/>
      <c r="AS47" s="106"/>
      <c r="AT47" s="106"/>
      <c r="AU47" s="106"/>
      <c r="AV47" s="106"/>
      <c r="AW47" s="106">
        <f t="shared" si="34"/>
        <v>2496865.3846153845</v>
      </c>
      <c r="AX47" s="109"/>
      <c r="AY47" s="172"/>
      <c r="AZ47" s="175"/>
      <c r="BA47" s="174"/>
      <c r="BB47" s="173"/>
      <c r="BC47" s="172"/>
      <c r="BD47" s="171" t="e">
        <f>VLOOKUP(C47,'[5]SA'' Fac'!C$9:AJ$188,34,)</f>
        <v>#REF!</v>
      </c>
      <c r="BE47" s="169"/>
      <c r="BF47" s="170" t="e">
        <f t="shared" si="35"/>
        <v>#REF!</v>
      </c>
      <c r="BG47" s="169" t="e">
        <f t="shared" si="36"/>
        <v>#VALUE!</v>
      </c>
      <c r="BH47" s="168" t="e">
        <f t="shared" si="37"/>
        <v>#VALUE!</v>
      </c>
      <c r="BI47" s="166"/>
      <c r="BJ47" s="176"/>
      <c r="BK47" s="166"/>
    </row>
    <row r="48" spans="1:63" s="168" customFormat="1" ht="27.95" customHeight="1">
      <c r="A48" s="99">
        <v>41</v>
      </c>
      <c r="B48" s="100" t="s">
        <v>570</v>
      </c>
      <c r="C48" s="101" t="s">
        <v>569</v>
      </c>
      <c r="D48" s="102" t="s">
        <v>210</v>
      </c>
      <c r="E48" s="103" t="s">
        <v>568</v>
      </c>
      <c r="F48" s="104" t="s">
        <v>175</v>
      </c>
      <c r="G48" s="105" t="s">
        <v>511</v>
      </c>
      <c r="H48" s="106">
        <v>2360000</v>
      </c>
      <c r="I48" s="107">
        <v>72</v>
      </c>
      <c r="J48" s="106">
        <f t="shared" si="19"/>
        <v>816923.07692307688</v>
      </c>
      <c r="K48" s="108"/>
      <c r="L48" s="106">
        <f t="shared" si="20"/>
        <v>0</v>
      </c>
      <c r="M48" s="108">
        <v>0</v>
      </c>
      <c r="N48" s="106">
        <f t="shared" si="21"/>
        <v>0</v>
      </c>
      <c r="O48" s="108"/>
      <c r="P48" s="106">
        <f t="shared" si="22"/>
        <v>0</v>
      </c>
      <c r="Q48" s="108"/>
      <c r="R48" s="106">
        <f t="shared" si="23"/>
        <v>0</v>
      </c>
      <c r="S48" s="108"/>
      <c r="T48" s="106">
        <f t="shared" si="24"/>
        <v>0</v>
      </c>
      <c r="U48" s="106">
        <v>0</v>
      </c>
      <c r="V48" s="106">
        <f t="shared" si="25"/>
        <v>0</v>
      </c>
      <c r="W48" s="106">
        <v>0</v>
      </c>
      <c r="X48" s="106">
        <f t="shared" si="26"/>
        <v>0</v>
      </c>
      <c r="Y48" s="106">
        <v>1905000</v>
      </c>
      <c r="Z48" s="107">
        <v>53.6</v>
      </c>
      <c r="AA48" s="106">
        <f t="shared" si="27"/>
        <v>490903.84615384613</v>
      </c>
      <c r="AB48" s="106"/>
      <c r="AC48" s="106">
        <f t="shared" si="28"/>
        <v>0</v>
      </c>
      <c r="AD48" s="107"/>
      <c r="AE48" s="106">
        <f t="shared" si="29"/>
        <v>0</v>
      </c>
      <c r="AF48" s="106"/>
      <c r="AG48" s="106">
        <f t="shared" si="30"/>
        <v>0</v>
      </c>
      <c r="AH48" s="106"/>
      <c r="AI48" s="106">
        <f t="shared" si="31"/>
        <v>0</v>
      </c>
      <c r="AJ48" s="106">
        <v>0</v>
      </c>
      <c r="AK48" s="106">
        <f t="shared" si="32"/>
        <v>0</v>
      </c>
      <c r="AL48" s="106">
        <v>0</v>
      </c>
      <c r="AM48" s="106">
        <v>123076.92307692308</v>
      </c>
      <c r="AN48" s="106">
        <v>92307.692307692312</v>
      </c>
      <c r="AO48" s="106">
        <v>30769.23076923077</v>
      </c>
      <c r="AP48" s="106">
        <f t="shared" si="33"/>
        <v>1553980.769230769</v>
      </c>
      <c r="AQ48" s="106"/>
      <c r="AR48" s="106"/>
      <c r="AS48" s="106"/>
      <c r="AT48" s="106"/>
      <c r="AU48" s="106"/>
      <c r="AV48" s="106"/>
      <c r="AW48" s="106">
        <f t="shared" si="34"/>
        <v>1553980.769230769</v>
      </c>
      <c r="AX48" s="109"/>
      <c r="AY48" s="172"/>
      <c r="AZ48" s="175"/>
      <c r="BA48" s="174"/>
      <c r="BB48" s="173"/>
      <c r="BC48" s="172"/>
      <c r="BD48" s="171" t="e">
        <f>VLOOKUP(C48,'[5]SA'' Fac'!C$9:AJ$188,34,)</f>
        <v>#REF!</v>
      </c>
      <c r="BE48" s="169"/>
      <c r="BF48" s="170" t="e">
        <f t="shared" si="35"/>
        <v>#REF!</v>
      </c>
      <c r="BG48" s="169" t="e">
        <f t="shared" si="36"/>
        <v>#VALUE!</v>
      </c>
      <c r="BH48" s="168" t="e">
        <f t="shared" si="37"/>
        <v>#VALUE!</v>
      </c>
      <c r="BI48" s="166"/>
      <c r="BJ48" s="176"/>
      <c r="BK48" s="166"/>
    </row>
    <row r="49" spans="1:63" s="168" customFormat="1" ht="27.95" customHeight="1">
      <c r="A49" s="99">
        <v>42</v>
      </c>
      <c r="B49" s="100" t="s">
        <v>567</v>
      </c>
      <c r="C49" s="101" t="s">
        <v>566</v>
      </c>
      <c r="D49" s="102" t="s">
        <v>210</v>
      </c>
      <c r="E49" s="103" t="s">
        <v>565</v>
      </c>
      <c r="F49" s="104" t="s">
        <v>175</v>
      </c>
      <c r="G49" s="105" t="s">
        <v>511</v>
      </c>
      <c r="H49" s="106">
        <v>2520000</v>
      </c>
      <c r="I49" s="107">
        <v>88</v>
      </c>
      <c r="J49" s="106">
        <f t="shared" si="19"/>
        <v>1066153.8461538462</v>
      </c>
      <c r="K49" s="108"/>
      <c r="L49" s="106">
        <f t="shared" si="20"/>
        <v>0</v>
      </c>
      <c r="M49" s="108">
        <v>0</v>
      </c>
      <c r="N49" s="106">
        <f t="shared" si="21"/>
        <v>0</v>
      </c>
      <c r="O49" s="108"/>
      <c r="P49" s="106">
        <f t="shared" si="22"/>
        <v>0</v>
      </c>
      <c r="Q49" s="108"/>
      <c r="R49" s="106">
        <f t="shared" si="23"/>
        <v>0</v>
      </c>
      <c r="S49" s="108"/>
      <c r="T49" s="106">
        <f t="shared" si="24"/>
        <v>0</v>
      </c>
      <c r="U49" s="106">
        <v>0</v>
      </c>
      <c r="V49" s="106">
        <f t="shared" si="25"/>
        <v>0</v>
      </c>
      <c r="W49" s="106">
        <v>100000</v>
      </c>
      <c r="X49" s="106">
        <f t="shared" si="26"/>
        <v>42307.692307692305</v>
      </c>
      <c r="Y49" s="106">
        <v>1905000</v>
      </c>
      <c r="Z49" s="107">
        <v>117.6</v>
      </c>
      <c r="AA49" s="106">
        <f t="shared" si="27"/>
        <v>1077057.6923076923</v>
      </c>
      <c r="AB49" s="106"/>
      <c r="AC49" s="106">
        <f t="shared" si="28"/>
        <v>0</v>
      </c>
      <c r="AD49" s="107"/>
      <c r="AE49" s="106">
        <f t="shared" si="29"/>
        <v>0</v>
      </c>
      <c r="AF49" s="106"/>
      <c r="AG49" s="106">
        <f t="shared" si="30"/>
        <v>0</v>
      </c>
      <c r="AH49" s="106"/>
      <c r="AI49" s="106">
        <f t="shared" si="31"/>
        <v>0</v>
      </c>
      <c r="AJ49" s="106">
        <v>0</v>
      </c>
      <c r="AK49" s="106">
        <f t="shared" si="32"/>
        <v>0</v>
      </c>
      <c r="AL49" s="106">
        <v>110000</v>
      </c>
      <c r="AM49" s="106">
        <v>200000</v>
      </c>
      <c r="AN49" s="106">
        <v>150000</v>
      </c>
      <c r="AO49" s="106">
        <v>50000</v>
      </c>
      <c r="AP49" s="106">
        <f t="shared" si="33"/>
        <v>2695519.230769231</v>
      </c>
      <c r="AQ49" s="106"/>
      <c r="AR49" s="106"/>
      <c r="AS49" s="106"/>
      <c r="AT49" s="106"/>
      <c r="AU49" s="106"/>
      <c r="AV49" s="106"/>
      <c r="AW49" s="106">
        <f t="shared" si="34"/>
        <v>2695519.230769231</v>
      </c>
      <c r="AX49" s="109"/>
      <c r="AY49" s="172"/>
      <c r="AZ49" s="175"/>
      <c r="BA49" s="174"/>
      <c r="BB49" s="173"/>
      <c r="BC49" s="172"/>
      <c r="BD49" s="171" t="e">
        <f>VLOOKUP(C49,'[5]SA'' Fac'!C$9:AJ$188,34,)</f>
        <v>#REF!</v>
      </c>
      <c r="BE49" s="169"/>
      <c r="BF49" s="170" t="e">
        <f t="shared" si="35"/>
        <v>#REF!</v>
      </c>
      <c r="BG49" s="169" t="e">
        <f t="shared" si="36"/>
        <v>#VALUE!</v>
      </c>
      <c r="BH49" s="168" t="e">
        <f t="shared" si="37"/>
        <v>#VALUE!</v>
      </c>
      <c r="BI49" s="166"/>
      <c r="BJ49" s="176"/>
      <c r="BK49" s="166"/>
    </row>
    <row r="50" spans="1:63" s="168" customFormat="1" ht="27.95" customHeight="1">
      <c r="A50" s="99">
        <v>43</v>
      </c>
      <c r="B50" s="100" t="s">
        <v>564</v>
      </c>
      <c r="C50" s="101" t="s">
        <v>563</v>
      </c>
      <c r="D50" s="102" t="s">
        <v>210</v>
      </c>
      <c r="E50" s="103" t="s">
        <v>562</v>
      </c>
      <c r="F50" s="104" t="s">
        <v>175</v>
      </c>
      <c r="G50" s="105" t="s">
        <v>511</v>
      </c>
      <c r="H50" s="106">
        <v>2440000</v>
      </c>
      <c r="I50" s="107">
        <v>80</v>
      </c>
      <c r="J50" s="106">
        <f t="shared" si="19"/>
        <v>938461.5384615385</v>
      </c>
      <c r="K50" s="108"/>
      <c r="L50" s="106">
        <f t="shared" si="20"/>
        <v>0</v>
      </c>
      <c r="M50" s="108">
        <v>0</v>
      </c>
      <c r="N50" s="106">
        <f t="shared" si="21"/>
        <v>0</v>
      </c>
      <c r="O50" s="108"/>
      <c r="P50" s="106">
        <f t="shared" si="22"/>
        <v>0</v>
      </c>
      <c r="Q50" s="108"/>
      <c r="R50" s="106">
        <f t="shared" si="23"/>
        <v>0</v>
      </c>
      <c r="S50" s="108"/>
      <c r="T50" s="106">
        <f t="shared" si="24"/>
        <v>0</v>
      </c>
      <c r="U50" s="106">
        <v>0</v>
      </c>
      <c r="V50" s="106">
        <f t="shared" si="25"/>
        <v>0</v>
      </c>
      <c r="W50" s="106">
        <v>100000</v>
      </c>
      <c r="X50" s="106">
        <f t="shared" si="26"/>
        <v>38461.538461538461</v>
      </c>
      <c r="Y50" s="106">
        <v>1905000</v>
      </c>
      <c r="Z50" s="107">
        <v>109.6</v>
      </c>
      <c r="AA50" s="106">
        <f t="shared" si="27"/>
        <v>1003788.4615384614</v>
      </c>
      <c r="AB50" s="106"/>
      <c r="AC50" s="106">
        <f t="shared" si="28"/>
        <v>0</v>
      </c>
      <c r="AD50" s="107"/>
      <c r="AE50" s="106">
        <f t="shared" si="29"/>
        <v>0</v>
      </c>
      <c r="AF50" s="106"/>
      <c r="AG50" s="106">
        <f t="shared" si="30"/>
        <v>0</v>
      </c>
      <c r="AH50" s="106"/>
      <c r="AI50" s="106">
        <f t="shared" si="31"/>
        <v>0</v>
      </c>
      <c r="AJ50" s="106">
        <v>0</v>
      </c>
      <c r="AK50" s="106">
        <f t="shared" si="32"/>
        <v>0</v>
      </c>
      <c r="AL50" s="106">
        <v>0</v>
      </c>
      <c r="AM50" s="106">
        <v>184615.38461538462</v>
      </c>
      <c r="AN50" s="106">
        <v>138461.53846153847</v>
      </c>
      <c r="AO50" s="106">
        <v>46153.846153846156</v>
      </c>
      <c r="AP50" s="106">
        <f t="shared" si="33"/>
        <v>2349942.3076923075</v>
      </c>
      <c r="AQ50" s="106"/>
      <c r="AR50" s="106"/>
      <c r="AS50" s="106"/>
      <c r="AT50" s="106"/>
      <c r="AU50" s="106"/>
      <c r="AV50" s="106"/>
      <c r="AW50" s="106">
        <f t="shared" si="34"/>
        <v>2349942.3076923075</v>
      </c>
      <c r="AX50" s="109"/>
      <c r="AY50" s="172"/>
      <c r="AZ50" s="175"/>
      <c r="BA50" s="174"/>
      <c r="BB50" s="173"/>
      <c r="BC50" s="172"/>
      <c r="BD50" s="171" t="e">
        <f>VLOOKUP(C50,'[5]SA'' Fac'!C$9:AJ$188,34,)</f>
        <v>#REF!</v>
      </c>
      <c r="BE50" s="169"/>
      <c r="BF50" s="170" t="e">
        <f t="shared" si="35"/>
        <v>#REF!</v>
      </c>
      <c r="BG50" s="169" t="e">
        <f t="shared" si="36"/>
        <v>#VALUE!</v>
      </c>
      <c r="BH50" s="168" t="e">
        <f t="shared" si="37"/>
        <v>#VALUE!</v>
      </c>
      <c r="BI50" s="166"/>
      <c r="BJ50" s="176"/>
      <c r="BK50" s="166"/>
    </row>
    <row r="51" spans="1:63" s="168" customFormat="1" ht="27.95" customHeight="1">
      <c r="A51" s="99">
        <v>44</v>
      </c>
      <c r="B51" s="100" t="s">
        <v>561</v>
      </c>
      <c r="C51" s="101" t="s">
        <v>560</v>
      </c>
      <c r="D51" s="102" t="s">
        <v>210</v>
      </c>
      <c r="E51" s="103" t="s">
        <v>559</v>
      </c>
      <c r="F51" s="104" t="s">
        <v>175</v>
      </c>
      <c r="G51" s="105" t="s">
        <v>511</v>
      </c>
      <c r="H51" s="106">
        <v>2360000</v>
      </c>
      <c r="I51" s="107">
        <v>88</v>
      </c>
      <c r="J51" s="106">
        <f t="shared" si="19"/>
        <v>998461.53846153838</v>
      </c>
      <c r="K51" s="108"/>
      <c r="L51" s="106">
        <f t="shared" si="20"/>
        <v>0</v>
      </c>
      <c r="M51" s="108">
        <v>0</v>
      </c>
      <c r="N51" s="106">
        <f t="shared" si="21"/>
        <v>0</v>
      </c>
      <c r="O51" s="108"/>
      <c r="P51" s="106">
        <f t="shared" si="22"/>
        <v>0</v>
      </c>
      <c r="Q51" s="108"/>
      <c r="R51" s="106">
        <f t="shared" si="23"/>
        <v>0</v>
      </c>
      <c r="S51" s="108"/>
      <c r="T51" s="106">
        <f t="shared" si="24"/>
        <v>0</v>
      </c>
      <c r="U51" s="106">
        <v>0</v>
      </c>
      <c r="V51" s="106">
        <f t="shared" si="25"/>
        <v>0</v>
      </c>
      <c r="W51" s="106">
        <v>0</v>
      </c>
      <c r="X51" s="106">
        <f t="shared" si="26"/>
        <v>0</v>
      </c>
      <c r="Y51" s="106">
        <v>1905000</v>
      </c>
      <c r="Z51" s="107">
        <v>117.6</v>
      </c>
      <c r="AA51" s="106">
        <f t="shared" si="27"/>
        <v>1077057.6923076923</v>
      </c>
      <c r="AB51" s="106"/>
      <c r="AC51" s="106">
        <f t="shared" si="28"/>
        <v>0</v>
      </c>
      <c r="AD51" s="107"/>
      <c r="AE51" s="106">
        <f t="shared" si="29"/>
        <v>0</v>
      </c>
      <c r="AF51" s="106"/>
      <c r="AG51" s="106">
        <f t="shared" si="30"/>
        <v>0</v>
      </c>
      <c r="AH51" s="106"/>
      <c r="AI51" s="106">
        <f t="shared" si="31"/>
        <v>0</v>
      </c>
      <c r="AJ51" s="106">
        <v>0</v>
      </c>
      <c r="AK51" s="106">
        <f t="shared" si="32"/>
        <v>0</v>
      </c>
      <c r="AL51" s="106">
        <v>110000</v>
      </c>
      <c r="AM51" s="106">
        <v>200000</v>
      </c>
      <c r="AN51" s="106">
        <v>150000</v>
      </c>
      <c r="AO51" s="106">
        <v>50000</v>
      </c>
      <c r="AP51" s="106">
        <f t="shared" si="33"/>
        <v>2585519.230769231</v>
      </c>
      <c r="AQ51" s="106"/>
      <c r="AR51" s="106"/>
      <c r="AS51" s="106"/>
      <c r="AT51" s="106"/>
      <c r="AU51" s="106"/>
      <c r="AV51" s="106"/>
      <c r="AW51" s="106">
        <f t="shared" si="34"/>
        <v>2585519.230769231</v>
      </c>
      <c r="AX51" s="109"/>
      <c r="AY51" s="172"/>
      <c r="AZ51" s="175"/>
      <c r="BA51" s="174"/>
      <c r="BB51" s="173"/>
      <c r="BC51" s="172"/>
      <c r="BD51" s="171" t="e">
        <f>VLOOKUP(C51,'[5]SA'' Fac'!C$9:AJ$188,34,)</f>
        <v>#REF!</v>
      </c>
      <c r="BE51" s="169"/>
      <c r="BF51" s="170" t="e">
        <f t="shared" si="35"/>
        <v>#REF!</v>
      </c>
      <c r="BG51" s="169" t="e">
        <f t="shared" si="36"/>
        <v>#VALUE!</v>
      </c>
      <c r="BH51" s="168" t="e">
        <f t="shared" si="37"/>
        <v>#VALUE!</v>
      </c>
      <c r="BI51" s="166"/>
      <c r="BJ51" s="176"/>
      <c r="BK51" s="166"/>
    </row>
    <row r="52" spans="1:63" s="168" customFormat="1" ht="27.95" customHeight="1">
      <c r="A52" s="99">
        <v>45</v>
      </c>
      <c r="B52" s="100" t="s">
        <v>558</v>
      </c>
      <c r="C52" s="101" t="s">
        <v>557</v>
      </c>
      <c r="D52" s="102" t="s">
        <v>210</v>
      </c>
      <c r="E52" s="103" t="s">
        <v>556</v>
      </c>
      <c r="F52" s="104" t="s">
        <v>175</v>
      </c>
      <c r="G52" s="105" t="s">
        <v>511</v>
      </c>
      <c r="H52" s="106">
        <v>2440000</v>
      </c>
      <c r="I52" s="107">
        <v>88</v>
      </c>
      <c r="J52" s="106">
        <f t="shared" si="19"/>
        <v>1032307.6923076923</v>
      </c>
      <c r="K52" s="108"/>
      <c r="L52" s="106">
        <f t="shared" si="20"/>
        <v>0</v>
      </c>
      <c r="M52" s="108">
        <v>0</v>
      </c>
      <c r="N52" s="106">
        <f t="shared" si="21"/>
        <v>0</v>
      </c>
      <c r="O52" s="108"/>
      <c r="P52" s="106">
        <f t="shared" si="22"/>
        <v>0</v>
      </c>
      <c r="Q52" s="108"/>
      <c r="R52" s="106">
        <f t="shared" si="23"/>
        <v>0</v>
      </c>
      <c r="S52" s="108"/>
      <c r="T52" s="106">
        <f t="shared" si="24"/>
        <v>0</v>
      </c>
      <c r="U52" s="106">
        <v>0</v>
      </c>
      <c r="V52" s="106">
        <f t="shared" si="25"/>
        <v>0</v>
      </c>
      <c r="W52" s="106">
        <v>100000</v>
      </c>
      <c r="X52" s="106">
        <f t="shared" si="26"/>
        <v>42307.692307692305</v>
      </c>
      <c r="Y52" s="106">
        <v>1905000</v>
      </c>
      <c r="Z52" s="107">
        <v>93.6</v>
      </c>
      <c r="AA52" s="106">
        <f t="shared" si="27"/>
        <v>857249.99999999988</v>
      </c>
      <c r="AB52" s="106"/>
      <c r="AC52" s="106">
        <f t="shared" si="28"/>
        <v>0</v>
      </c>
      <c r="AD52" s="107"/>
      <c r="AE52" s="106">
        <f t="shared" si="29"/>
        <v>0</v>
      </c>
      <c r="AF52" s="106"/>
      <c r="AG52" s="106">
        <f t="shared" si="30"/>
        <v>0</v>
      </c>
      <c r="AH52" s="106"/>
      <c r="AI52" s="106">
        <f t="shared" si="31"/>
        <v>0</v>
      </c>
      <c r="AJ52" s="106">
        <v>0</v>
      </c>
      <c r="AK52" s="106">
        <f t="shared" si="32"/>
        <v>0</v>
      </c>
      <c r="AL52" s="106">
        <v>0</v>
      </c>
      <c r="AM52" s="106">
        <v>176923.07692307694</v>
      </c>
      <c r="AN52" s="106">
        <v>132692.30769230769</v>
      </c>
      <c r="AO52" s="106">
        <v>44230.769230769234</v>
      </c>
      <c r="AP52" s="106">
        <f t="shared" si="33"/>
        <v>2285711.5384615385</v>
      </c>
      <c r="AQ52" s="106"/>
      <c r="AR52" s="106"/>
      <c r="AS52" s="106"/>
      <c r="AT52" s="106"/>
      <c r="AU52" s="106"/>
      <c r="AV52" s="106"/>
      <c r="AW52" s="106">
        <f t="shared" si="34"/>
        <v>2285711.5384615385</v>
      </c>
      <c r="AX52" s="109"/>
      <c r="AY52" s="172"/>
      <c r="AZ52" s="175"/>
      <c r="BA52" s="174"/>
      <c r="BB52" s="173"/>
      <c r="BC52" s="172"/>
      <c r="BD52" s="171" t="e">
        <f>VLOOKUP(C52,'[5]SA'' Fac'!C$9:AJ$188,34,)</f>
        <v>#REF!</v>
      </c>
      <c r="BE52" s="169"/>
      <c r="BF52" s="170" t="e">
        <f t="shared" si="35"/>
        <v>#REF!</v>
      </c>
      <c r="BG52" s="169" t="e">
        <f t="shared" si="36"/>
        <v>#VALUE!</v>
      </c>
      <c r="BH52" s="168" t="e">
        <f t="shared" si="37"/>
        <v>#VALUE!</v>
      </c>
      <c r="BI52" s="166"/>
      <c r="BJ52" s="176"/>
      <c r="BK52" s="166"/>
    </row>
    <row r="53" spans="1:63" s="168" customFormat="1" ht="27.95" customHeight="1">
      <c r="A53" s="99">
        <v>46</v>
      </c>
      <c r="B53" s="100" t="s">
        <v>555</v>
      </c>
      <c r="C53" s="101" t="s">
        <v>554</v>
      </c>
      <c r="D53" s="102" t="s">
        <v>210</v>
      </c>
      <c r="E53" s="103" t="s">
        <v>553</v>
      </c>
      <c r="F53" s="104" t="s">
        <v>175</v>
      </c>
      <c r="G53" s="105" t="s">
        <v>511</v>
      </c>
      <c r="H53" s="106">
        <v>2440000</v>
      </c>
      <c r="I53" s="107">
        <v>8</v>
      </c>
      <c r="J53" s="106">
        <f t="shared" si="19"/>
        <v>93846.153846153844</v>
      </c>
      <c r="K53" s="108"/>
      <c r="L53" s="106">
        <f t="shared" si="20"/>
        <v>0</v>
      </c>
      <c r="M53" s="108">
        <v>0</v>
      </c>
      <c r="N53" s="106">
        <f t="shared" si="21"/>
        <v>0</v>
      </c>
      <c r="O53" s="108"/>
      <c r="P53" s="106">
        <f t="shared" si="22"/>
        <v>0</v>
      </c>
      <c r="Q53" s="108"/>
      <c r="R53" s="106">
        <f t="shared" si="23"/>
        <v>0</v>
      </c>
      <c r="S53" s="108"/>
      <c r="T53" s="106">
        <f t="shared" si="24"/>
        <v>0</v>
      </c>
      <c r="U53" s="106">
        <v>0</v>
      </c>
      <c r="V53" s="106">
        <f t="shared" si="25"/>
        <v>0</v>
      </c>
      <c r="W53" s="106">
        <v>100000</v>
      </c>
      <c r="X53" s="106">
        <f t="shared" si="26"/>
        <v>3846.1538461538462</v>
      </c>
      <c r="Y53" s="106">
        <v>1905000</v>
      </c>
      <c r="Z53" s="107">
        <v>109.6</v>
      </c>
      <c r="AA53" s="106">
        <f t="shared" si="27"/>
        <v>1003788.4615384614</v>
      </c>
      <c r="AB53" s="106"/>
      <c r="AC53" s="106">
        <f t="shared" si="28"/>
        <v>0</v>
      </c>
      <c r="AD53" s="107"/>
      <c r="AE53" s="106">
        <f t="shared" si="29"/>
        <v>0</v>
      </c>
      <c r="AF53" s="106"/>
      <c r="AG53" s="106">
        <f t="shared" si="30"/>
        <v>0</v>
      </c>
      <c r="AH53" s="106"/>
      <c r="AI53" s="106">
        <f t="shared" si="31"/>
        <v>0</v>
      </c>
      <c r="AJ53" s="106">
        <v>0</v>
      </c>
      <c r="AK53" s="106">
        <f t="shared" si="32"/>
        <v>0</v>
      </c>
      <c r="AL53" s="106">
        <v>0</v>
      </c>
      <c r="AM53" s="106">
        <v>115384.61538461539</v>
      </c>
      <c r="AN53" s="106">
        <v>86538.461538461532</v>
      </c>
      <c r="AO53" s="106">
        <v>28846.153846153848</v>
      </c>
      <c r="AP53" s="106">
        <f t="shared" si="33"/>
        <v>1332249.9999999998</v>
      </c>
      <c r="AQ53" s="106"/>
      <c r="AR53" s="106"/>
      <c r="AS53" s="106"/>
      <c r="AT53" s="106"/>
      <c r="AU53" s="106"/>
      <c r="AV53" s="106"/>
      <c r="AW53" s="106">
        <f t="shared" si="34"/>
        <v>1332249.9999999998</v>
      </c>
      <c r="AX53" s="109"/>
      <c r="AY53" s="172"/>
      <c r="AZ53" s="175"/>
      <c r="BA53" s="174"/>
      <c r="BB53" s="173"/>
      <c r="BC53" s="172"/>
      <c r="BD53" s="171" t="e">
        <f>VLOOKUP(C53,'[5]SA'' Fac'!C$9:AJ$188,34,)</f>
        <v>#REF!</v>
      </c>
      <c r="BE53" s="169"/>
      <c r="BF53" s="170" t="e">
        <f t="shared" si="35"/>
        <v>#REF!</v>
      </c>
      <c r="BG53" s="169" t="e">
        <f t="shared" si="36"/>
        <v>#VALUE!</v>
      </c>
      <c r="BH53" s="168" t="e">
        <f t="shared" si="37"/>
        <v>#VALUE!</v>
      </c>
      <c r="BI53" s="166"/>
      <c r="BJ53" s="176"/>
      <c r="BK53" s="166"/>
    </row>
    <row r="54" spans="1:63" s="168" customFormat="1" ht="27.95" customHeight="1">
      <c r="A54" s="99">
        <v>47</v>
      </c>
      <c r="B54" s="100" t="s">
        <v>552</v>
      </c>
      <c r="C54" s="101" t="s">
        <v>551</v>
      </c>
      <c r="D54" s="102" t="s">
        <v>210</v>
      </c>
      <c r="E54" s="103" t="s">
        <v>550</v>
      </c>
      <c r="F54" s="104" t="s">
        <v>175</v>
      </c>
      <c r="G54" s="105" t="s">
        <v>511</v>
      </c>
      <c r="H54" s="106">
        <v>2440000</v>
      </c>
      <c r="I54" s="107">
        <v>80</v>
      </c>
      <c r="J54" s="106">
        <f t="shared" si="19"/>
        <v>938461.5384615385</v>
      </c>
      <c r="K54" s="108"/>
      <c r="L54" s="106">
        <f t="shared" si="20"/>
        <v>0</v>
      </c>
      <c r="M54" s="108">
        <v>0</v>
      </c>
      <c r="N54" s="106">
        <f t="shared" si="21"/>
        <v>0</v>
      </c>
      <c r="O54" s="108"/>
      <c r="P54" s="106">
        <f t="shared" si="22"/>
        <v>0</v>
      </c>
      <c r="Q54" s="108"/>
      <c r="R54" s="106">
        <f t="shared" si="23"/>
        <v>0</v>
      </c>
      <c r="S54" s="108"/>
      <c r="T54" s="106">
        <f t="shared" si="24"/>
        <v>0</v>
      </c>
      <c r="U54" s="106">
        <v>0</v>
      </c>
      <c r="V54" s="106">
        <f t="shared" si="25"/>
        <v>0</v>
      </c>
      <c r="W54" s="106">
        <v>100000</v>
      </c>
      <c r="X54" s="106">
        <f t="shared" si="26"/>
        <v>38461.538461538461</v>
      </c>
      <c r="Y54" s="106">
        <v>1905000</v>
      </c>
      <c r="Z54" s="107">
        <v>117.6</v>
      </c>
      <c r="AA54" s="106">
        <f t="shared" si="27"/>
        <v>1077057.6923076923</v>
      </c>
      <c r="AB54" s="106"/>
      <c r="AC54" s="106">
        <f t="shared" si="28"/>
        <v>0</v>
      </c>
      <c r="AD54" s="107"/>
      <c r="AE54" s="106">
        <f t="shared" si="29"/>
        <v>0</v>
      </c>
      <c r="AF54" s="106"/>
      <c r="AG54" s="106">
        <f t="shared" si="30"/>
        <v>0</v>
      </c>
      <c r="AH54" s="106"/>
      <c r="AI54" s="106">
        <f t="shared" si="31"/>
        <v>0</v>
      </c>
      <c r="AJ54" s="106">
        <v>0</v>
      </c>
      <c r="AK54" s="106">
        <f t="shared" si="32"/>
        <v>0</v>
      </c>
      <c r="AL54" s="106">
        <v>0</v>
      </c>
      <c r="AM54" s="106">
        <v>192307.69230769231</v>
      </c>
      <c r="AN54" s="106">
        <v>144230.76923076922</v>
      </c>
      <c r="AO54" s="106">
        <v>48076.923076923078</v>
      </c>
      <c r="AP54" s="106">
        <f t="shared" si="33"/>
        <v>2438596.1538461535</v>
      </c>
      <c r="AQ54" s="106"/>
      <c r="AR54" s="106"/>
      <c r="AS54" s="106"/>
      <c r="AT54" s="106"/>
      <c r="AU54" s="106"/>
      <c r="AV54" s="106"/>
      <c r="AW54" s="106">
        <f t="shared" si="34"/>
        <v>2438596.1538461535</v>
      </c>
      <c r="AX54" s="109"/>
      <c r="AY54" s="172"/>
      <c r="AZ54" s="175"/>
      <c r="BA54" s="174"/>
      <c r="BB54" s="173"/>
      <c r="BC54" s="172"/>
      <c r="BD54" s="171" t="e">
        <f>VLOOKUP(C54,'[5]SA'' Fac'!C$9:AJ$188,34,)</f>
        <v>#REF!</v>
      </c>
      <c r="BE54" s="169"/>
      <c r="BF54" s="170" t="e">
        <f t="shared" si="35"/>
        <v>#REF!</v>
      </c>
      <c r="BG54" s="169" t="e">
        <f t="shared" si="36"/>
        <v>#VALUE!</v>
      </c>
      <c r="BH54" s="168" t="e">
        <f t="shared" si="37"/>
        <v>#VALUE!</v>
      </c>
      <c r="BI54" s="166"/>
      <c r="BJ54" s="176"/>
      <c r="BK54" s="166"/>
    </row>
    <row r="55" spans="1:63" s="168" customFormat="1" ht="27.95" customHeight="1">
      <c r="A55" s="99">
        <v>48</v>
      </c>
      <c r="B55" s="100" t="s">
        <v>549</v>
      </c>
      <c r="C55" s="101" t="s">
        <v>548</v>
      </c>
      <c r="D55" s="102" t="s">
        <v>210</v>
      </c>
      <c r="E55" s="103" t="s">
        <v>547</v>
      </c>
      <c r="F55" s="104" t="s">
        <v>175</v>
      </c>
      <c r="G55" s="105" t="s">
        <v>511</v>
      </c>
      <c r="H55" s="106">
        <v>2440000</v>
      </c>
      <c r="I55" s="107">
        <v>84</v>
      </c>
      <c r="J55" s="106">
        <f t="shared" si="19"/>
        <v>985384.61538461538</v>
      </c>
      <c r="K55" s="108"/>
      <c r="L55" s="106">
        <f t="shared" si="20"/>
        <v>0</v>
      </c>
      <c r="M55" s="108">
        <v>0</v>
      </c>
      <c r="N55" s="106">
        <f t="shared" si="21"/>
        <v>0</v>
      </c>
      <c r="O55" s="108"/>
      <c r="P55" s="106">
        <f t="shared" si="22"/>
        <v>0</v>
      </c>
      <c r="Q55" s="108"/>
      <c r="R55" s="106">
        <f t="shared" si="23"/>
        <v>0</v>
      </c>
      <c r="S55" s="108"/>
      <c r="T55" s="106">
        <f t="shared" si="24"/>
        <v>0</v>
      </c>
      <c r="U55" s="106">
        <v>0</v>
      </c>
      <c r="V55" s="106">
        <f t="shared" si="25"/>
        <v>0</v>
      </c>
      <c r="W55" s="106">
        <v>100000</v>
      </c>
      <c r="X55" s="106">
        <f t="shared" si="26"/>
        <v>40384.615384615383</v>
      </c>
      <c r="Y55" s="106">
        <v>1905000</v>
      </c>
      <c r="Z55" s="107">
        <v>109.6</v>
      </c>
      <c r="AA55" s="106">
        <f t="shared" si="27"/>
        <v>1003788.4615384614</v>
      </c>
      <c r="AB55" s="106"/>
      <c r="AC55" s="106">
        <f t="shared" si="28"/>
        <v>0</v>
      </c>
      <c r="AD55" s="107"/>
      <c r="AE55" s="106">
        <f t="shared" si="29"/>
        <v>0</v>
      </c>
      <c r="AF55" s="106"/>
      <c r="AG55" s="106">
        <f t="shared" si="30"/>
        <v>0</v>
      </c>
      <c r="AH55" s="106"/>
      <c r="AI55" s="106">
        <f t="shared" si="31"/>
        <v>0</v>
      </c>
      <c r="AJ55" s="106">
        <v>0</v>
      </c>
      <c r="AK55" s="106">
        <f t="shared" si="32"/>
        <v>0</v>
      </c>
      <c r="AL55" s="106">
        <v>0</v>
      </c>
      <c r="AM55" s="106">
        <v>188461.53846153847</v>
      </c>
      <c r="AN55" s="106">
        <v>141346.15384615384</v>
      </c>
      <c r="AO55" s="106">
        <v>47115.384615384617</v>
      </c>
      <c r="AP55" s="106">
        <f t="shared" si="33"/>
        <v>2406480.769230769</v>
      </c>
      <c r="AQ55" s="106"/>
      <c r="AR55" s="106"/>
      <c r="AS55" s="106"/>
      <c r="AT55" s="106"/>
      <c r="AU55" s="106"/>
      <c r="AV55" s="106"/>
      <c r="AW55" s="106">
        <f t="shared" si="34"/>
        <v>2406480.769230769</v>
      </c>
      <c r="AX55" s="109"/>
      <c r="AY55" s="172"/>
      <c r="AZ55" s="175"/>
      <c r="BA55" s="174"/>
      <c r="BB55" s="173"/>
      <c r="BC55" s="172"/>
      <c r="BD55" s="171" t="e">
        <f>VLOOKUP(C55,'[5]SA'' Fac'!C$9:AJ$188,34,)</f>
        <v>#REF!</v>
      </c>
      <c r="BE55" s="169"/>
      <c r="BF55" s="170" t="e">
        <f t="shared" si="35"/>
        <v>#REF!</v>
      </c>
      <c r="BG55" s="169" t="e">
        <f t="shared" si="36"/>
        <v>#VALUE!</v>
      </c>
      <c r="BH55" s="168" t="e">
        <f t="shared" si="37"/>
        <v>#VALUE!</v>
      </c>
      <c r="BI55" s="166"/>
      <c r="BJ55" s="176"/>
      <c r="BK55" s="166"/>
    </row>
    <row r="56" spans="1:63" s="168" customFormat="1" ht="27.95" customHeight="1">
      <c r="A56" s="99">
        <v>49</v>
      </c>
      <c r="B56" s="100" t="s">
        <v>546</v>
      </c>
      <c r="C56" s="101" t="s">
        <v>545</v>
      </c>
      <c r="D56" s="102" t="s">
        <v>210</v>
      </c>
      <c r="E56" s="103" t="s">
        <v>544</v>
      </c>
      <c r="F56" s="104" t="s">
        <v>175</v>
      </c>
      <c r="G56" s="105" t="s">
        <v>511</v>
      </c>
      <c r="H56" s="106">
        <v>2440000</v>
      </c>
      <c r="I56" s="107">
        <v>88</v>
      </c>
      <c r="J56" s="106">
        <f t="shared" si="19"/>
        <v>1032307.6923076923</v>
      </c>
      <c r="K56" s="108"/>
      <c r="L56" s="106">
        <f t="shared" si="20"/>
        <v>0</v>
      </c>
      <c r="M56" s="108">
        <v>0</v>
      </c>
      <c r="N56" s="106">
        <f t="shared" si="21"/>
        <v>0</v>
      </c>
      <c r="O56" s="108"/>
      <c r="P56" s="106">
        <f t="shared" si="22"/>
        <v>0</v>
      </c>
      <c r="Q56" s="108"/>
      <c r="R56" s="106">
        <f t="shared" si="23"/>
        <v>0</v>
      </c>
      <c r="S56" s="108"/>
      <c r="T56" s="106">
        <f t="shared" si="24"/>
        <v>0</v>
      </c>
      <c r="U56" s="106">
        <v>0</v>
      </c>
      <c r="V56" s="106">
        <f t="shared" si="25"/>
        <v>0</v>
      </c>
      <c r="W56" s="106">
        <v>100000</v>
      </c>
      <c r="X56" s="106">
        <f t="shared" si="26"/>
        <v>42307.692307692305</v>
      </c>
      <c r="Y56" s="106">
        <v>1905000</v>
      </c>
      <c r="Z56" s="107">
        <v>109.6</v>
      </c>
      <c r="AA56" s="106">
        <f t="shared" si="27"/>
        <v>1003788.4615384614</v>
      </c>
      <c r="AB56" s="106"/>
      <c r="AC56" s="106">
        <f t="shared" si="28"/>
        <v>0</v>
      </c>
      <c r="AD56" s="107"/>
      <c r="AE56" s="106">
        <f t="shared" si="29"/>
        <v>0</v>
      </c>
      <c r="AF56" s="106"/>
      <c r="AG56" s="106">
        <f t="shared" si="30"/>
        <v>0</v>
      </c>
      <c r="AH56" s="106"/>
      <c r="AI56" s="106">
        <f t="shared" si="31"/>
        <v>0</v>
      </c>
      <c r="AJ56" s="106">
        <v>0</v>
      </c>
      <c r="AK56" s="106">
        <f t="shared" si="32"/>
        <v>0</v>
      </c>
      <c r="AL56" s="106">
        <v>0</v>
      </c>
      <c r="AM56" s="106">
        <v>192307.69230769231</v>
      </c>
      <c r="AN56" s="106">
        <v>144230.76923076922</v>
      </c>
      <c r="AO56" s="106">
        <v>48076.923076923078</v>
      </c>
      <c r="AP56" s="106">
        <f t="shared" si="33"/>
        <v>2463019.2307692305</v>
      </c>
      <c r="AQ56" s="106"/>
      <c r="AR56" s="106"/>
      <c r="AS56" s="106"/>
      <c r="AT56" s="106"/>
      <c r="AU56" s="106"/>
      <c r="AV56" s="106"/>
      <c r="AW56" s="106">
        <f t="shared" si="34"/>
        <v>2463019.2307692305</v>
      </c>
      <c r="AX56" s="109"/>
      <c r="AY56" s="172"/>
      <c r="AZ56" s="175"/>
      <c r="BA56" s="174"/>
      <c r="BB56" s="173"/>
      <c r="BC56" s="172"/>
      <c r="BD56" s="171" t="e">
        <f>VLOOKUP(C56,'[5]SA'' Fac'!C$9:AJ$188,34,)</f>
        <v>#REF!</v>
      </c>
      <c r="BE56" s="169"/>
      <c r="BF56" s="170" t="e">
        <f t="shared" si="35"/>
        <v>#REF!</v>
      </c>
      <c r="BG56" s="169" t="e">
        <f t="shared" si="36"/>
        <v>#VALUE!</v>
      </c>
      <c r="BH56" s="168" t="e">
        <f t="shared" si="37"/>
        <v>#VALUE!</v>
      </c>
      <c r="BI56" s="166"/>
      <c r="BJ56" s="176"/>
      <c r="BK56" s="166"/>
    </row>
    <row r="57" spans="1:63" s="168" customFormat="1" ht="27.95" customHeight="1">
      <c r="A57" s="99">
        <v>50</v>
      </c>
      <c r="B57" s="100" t="s">
        <v>543</v>
      </c>
      <c r="C57" s="101" t="s">
        <v>542</v>
      </c>
      <c r="D57" s="102" t="s">
        <v>210</v>
      </c>
      <c r="E57" s="103" t="s">
        <v>541</v>
      </c>
      <c r="F57" s="104" t="s">
        <v>175</v>
      </c>
      <c r="G57" s="105" t="s">
        <v>511</v>
      </c>
      <c r="H57" s="106">
        <v>2440000</v>
      </c>
      <c r="I57" s="107">
        <v>88</v>
      </c>
      <c r="J57" s="106">
        <f t="shared" si="19"/>
        <v>1032307.6923076923</v>
      </c>
      <c r="K57" s="108"/>
      <c r="L57" s="106">
        <f t="shared" si="20"/>
        <v>0</v>
      </c>
      <c r="M57" s="108">
        <v>0</v>
      </c>
      <c r="N57" s="106">
        <f t="shared" si="21"/>
        <v>0</v>
      </c>
      <c r="O57" s="108"/>
      <c r="P57" s="106">
        <f t="shared" si="22"/>
        <v>0</v>
      </c>
      <c r="Q57" s="108"/>
      <c r="R57" s="106">
        <f t="shared" si="23"/>
        <v>0</v>
      </c>
      <c r="S57" s="108"/>
      <c r="T57" s="106">
        <f t="shared" si="24"/>
        <v>0</v>
      </c>
      <c r="U57" s="106">
        <v>0</v>
      </c>
      <c r="V57" s="106">
        <f t="shared" si="25"/>
        <v>0</v>
      </c>
      <c r="W57" s="106">
        <v>100000</v>
      </c>
      <c r="X57" s="106">
        <f t="shared" si="26"/>
        <v>42307.692307692305</v>
      </c>
      <c r="Y57" s="106">
        <v>1905000</v>
      </c>
      <c r="Z57" s="107">
        <v>117.6</v>
      </c>
      <c r="AA57" s="106">
        <f t="shared" si="27"/>
        <v>1077057.6923076923</v>
      </c>
      <c r="AB57" s="106"/>
      <c r="AC57" s="106">
        <f t="shared" si="28"/>
        <v>0</v>
      </c>
      <c r="AD57" s="107"/>
      <c r="AE57" s="106">
        <f t="shared" si="29"/>
        <v>0</v>
      </c>
      <c r="AF57" s="106"/>
      <c r="AG57" s="106">
        <f t="shared" si="30"/>
        <v>0</v>
      </c>
      <c r="AH57" s="106"/>
      <c r="AI57" s="106">
        <f t="shared" si="31"/>
        <v>0</v>
      </c>
      <c r="AJ57" s="106">
        <v>0</v>
      </c>
      <c r="AK57" s="106">
        <f t="shared" si="32"/>
        <v>0</v>
      </c>
      <c r="AL57" s="106">
        <v>110000</v>
      </c>
      <c r="AM57" s="106">
        <v>200000</v>
      </c>
      <c r="AN57" s="106">
        <v>150000</v>
      </c>
      <c r="AO57" s="106">
        <v>50000</v>
      </c>
      <c r="AP57" s="106">
        <f t="shared" si="33"/>
        <v>2661673.076923077</v>
      </c>
      <c r="AQ57" s="106"/>
      <c r="AR57" s="106"/>
      <c r="AS57" s="106"/>
      <c r="AT57" s="106"/>
      <c r="AU57" s="106"/>
      <c r="AV57" s="106"/>
      <c r="AW57" s="106">
        <f t="shared" si="34"/>
        <v>2661673.076923077</v>
      </c>
      <c r="AX57" s="109"/>
      <c r="AY57" s="172"/>
      <c r="AZ57" s="175"/>
      <c r="BA57" s="174"/>
      <c r="BB57" s="173"/>
      <c r="BC57" s="172"/>
      <c r="BD57" s="171" t="e">
        <f>VLOOKUP(C57,'[5]SA'' Fac'!C$9:AJ$188,34,)</f>
        <v>#REF!</v>
      </c>
      <c r="BE57" s="169"/>
      <c r="BF57" s="170" t="e">
        <f t="shared" si="35"/>
        <v>#REF!</v>
      </c>
      <c r="BG57" s="169" t="e">
        <f t="shared" si="36"/>
        <v>#VALUE!</v>
      </c>
      <c r="BH57" s="168" t="e">
        <f t="shared" si="37"/>
        <v>#VALUE!</v>
      </c>
      <c r="BI57" s="166"/>
      <c r="BJ57" s="176"/>
      <c r="BK57" s="166"/>
    </row>
    <row r="58" spans="1:63" s="168" customFormat="1" ht="27.95" customHeight="1">
      <c r="A58" s="99">
        <v>51</v>
      </c>
      <c r="B58" s="100" t="s">
        <v>540</v>
      </c>
      <c r="C58" s="101" t="s">
        <v>539</v>
      </c>
      <c r="D58" s="102" t="s">
        <v>210</v>
      </c>
      <c r="E58" s="103" t="s">
        <v>538</v>
      </c>
      <c r="F58" s="104" t="s">
        <v>175</v>
      </c>
      <c r="G58" s="105" t="s">
        <v>511</v>
      </c>
      <c r="H58" s="106">
        <v>2360000</v>
      </c>
      <c r="I58" s="107">
        <v>64</v>
      </c>
      <c r="J58" s="106">
        <f t="shared" si="19"/>
        <v>726153.84615384613</v>
      </c>
      <c r="K58" s="108"/>
      <c r="L58" s="106">
        <f t="shared" si="20"/>
        <v>0</v>
      </c>
      <c r="M58" s="108">
        <v>0</v>
      </c>
      <c r="N58" s="106">
        <f t="shared" si="21"/>
        <v>0</v>
      </c>
      <c r="O58" s="108"/>
      <c r="P58" s="106">
        <f t="shared" si="22"/>
        <v>0</v>
      </c>
      <c r="Q58" s="108"/>
      <c r="R58" s="106">
        <f t="shared" si="23"/>
        <v>0</v>
      </c>
      <c r="S58" s="108"/>
      <c r="T58" s="106">
        <f t="shared" si="24"/>
        <v>0</v>
      </c>
      <c r="U58" s="106">
        <v>0</v>
      </c>
      <c r="V58" s="106">
        <f t="shared" si="25"/>
        <v>0</v>
      </c>
      <c r="W58" s="106">
        <v>0</v>
      </c>
      <c r="X58" s="106">
        <f t="shared" si="26"/>
        <v>0</v>
      </c>
      <c r="Y58" s="106">
        <v>1905000</v>
      </c>
      <c r="Z58" s="107">
        <v>105.6</v>
      </c>
      <c r="AA58" s="106">
        <f t="shared" si="27"/>
        <v>967153.84615384601</v>
      </c>
      <c r="AB58" s="106"/>
      <c r="AC58" s="106">
        <f t="shared" si="28"/>
        <v>0</v>
      </c>
      <c r="AD58" s="107"/>
      <c r="AE58" s="106">
        <f t="shared" si="29"/>
        <v>0</v>
      </c>
      <c r="AF58" s="106"/>
      <c r="AG58" s="106">
        <f t="shared" si="30"/>
        <v>0</v>
      </c>
      <c r="AH58" s="106"/>
      <c r="AI58" s="106">
        <f t="shared" si="31"/>
        <v>0</v>
      </c>
      <c r="AJ58" s="106">
        <v>0</v>
      </c>
      <c r="AK58" s="106">
        <f t="shared" si="32"/>
        <v>0</v>
      </c>
      <c r="AL58" s="106">
        <v>0</v>
      </c>
      <c r="AM58" s="106">
        <v>165384.61538461538</v>
      </c>
      <c r="AN58" s="106">
        <v>124038.46153846153</v>
      </c>
      <c r="AO58" s="106">
        <v>41346.153846153844</v>
      </c>
      <c r="AP58" s="106">
        <f t="shared" si="33"/>
        <v>2024076.9230769228</v>
      </c>
      <c r="AQ58" s="106"/>
      <c r="AR58" s="106"/>
      <c r="AS58" s="106"/>
      <c r="AT58" s="106"/>
      <c r="AU58" s="106"/>
      <c r="AV58" s="106"/>
      <c r="AW58" s="106">
        <f t="shared" si="34"/>
        <v>2024076.9230769228</v>
      </c>
      <c r="AX58" s="109"/>
      <c r="AY58" s="172"/>
      <c r="AZ58" s="175"/>
      <c r="BA58" s="174"/>
      <c r="BB58" s="173"/>
      <c r="BC58" s="172"/>
      <c r="BD58" s="171" t="e">
        <f>VLOOKUP(C58,'[5]SA'' Fac'!C$9:AJ$188,34,)</f>
        <v>#REF!</v>
      </c>
      <c r="BE58" s="169"/>
      <c r="BF58" s="170" t="e">
        <f t="shared" si="35"/>
        <v>#REF!</v>
      </c>
      <c r="BG58" s="169" t="e">
        <f t="shared" si="36"/>
        <v>#VALUE!</v>
      </c>
      <c r="BH58" s="168" t="e">
        <f t="shared" si="37"/>
        <v>#VALUE!</v>
      </c>
      <c r="BI58" s="166"/>
      <c r="BJ58" s="176"/>
      <c r="BK58" s="166"/>
    </row>
    <row r="59" spans="1:63" s="168" customFormat="1" ht="27.95" customHeight="1">
      <c r="A59" s="99">
        <v>52</v>
      </c>
      <c r="B59" s="100" t="s">
        <v>537</v>
      </c>
      <c r="C59" s="101" t="s">
        <v>536</v>
      </c>
      <c r="D59" s="102" t="s">
        <v>210</v>
      </c>
      <c r="E59" s="103" t="s">
        <v>535</v>
      </c>
      <c r="F59" s="104" t="s">
        <v>175</v>
      </c>
      <c r="G59" s="105" t="s">
        <v>511</v>
      </c>
      <c r="H59" s="106">
        <v>2440000</v>
      </c>
      <c r="I59" s="107">
        <v>88</v>
      </c>
      <c r="J59" s="106">
        <f t="shared" si="19"/>
        <v>1032307.6923076923</v>
      </c>
      <c r="K59" s="108"/>
      <c r="L59" s="106">
        <f t="shared" si="20"/>
        <v>0</v>
      </c>
      <c r="M59" s="108">
        <v>0</v>
      </c>
      <c r="N59" s="106">
        <f t="shared" si="21"/>
        <v>0</v>
      </c>
      <c r="O59" s="108"/>
      <c r="P59" s="106">
        <f t="shared" si="22"/>
        <v>0</v>
      </c>
      <c r="Q59" s="108"/>
      <c r="R59" s="106">
        <f t="shared" si="23"/>
        <v>0</v>
      </c>
      <c r="S59" s="108"/>
      <c r="T59" s="106">
        <f t="shared" si="24"/>
        <v>0</v>
      </c>
      <c r="U59" s="106">
        <v>0</v>
      </c>
      <c r="V59" s="106">
        <f t="shared" si="25"/>
        <v>0</v>
      </c>
      <c r="W59" s="106">
        <v>100000</v>
      </c>
      <c r="X59" s="106">
        <f t="shared" si="26"/>
        <v>42307.692307692305</v>
      </c>
      <c r="Y59" s="106">
        <v>1905000</v>
      </c>
      <c r="Z59" s="107">
        <v>109.6</v>
      </c>
      <c r="AA59" s="106">
        <f t="shared" si="27"/>
        <v>1003788.4615384614</v>
      </c>
      <c r="AB59" s="106"/>
      <c r="AC59" s="106">
        <f t="shared" si="28"/>
        <v>0</v>
      </c>
      <c r="AD59" s="107"/>
      <c r="AE59" s="106">
        <f t="shared" si="29"/>
        <v>0</v>
      </c>
      <c r="AF59" s="106"/>
      <c r="AG59" s="106">
        <f t="shared" si="30"/>
        <v>0</v>
      </c>
      <c r="AH59" s="106"/>
      <c r="AI59" s="106">
        <f t="shared" si="31"/>
        <v>0</v>
      </c>
      <c r="AJ59" s="106">
        <v>0</v>
      </c>
      <c r="AK59" s="106">
        <f t="shared" si="32"/>
        <v>0</v>
      </c>
      <c r="AL59" s="106">
        <v>0</v>
      </c>
      <c r="AM59" s="106">
        <v>192307.69230769231</v>
      </c>
      <c r="AN59" s="106">
        <v>144230.76923076922</v>
      </c>
      <c r="AO59" s="106">
        <v>48076.923076923078</v>
      </c>
      <c r="AP59" s="106">
        <f t="shared" si="33"/>
        <v>2463019.2307692305</v>
      </c>
      <c r="AQ59" s="106"/>
      <c r="AR59" s="106"/>
      <c r="AS59" s="106"/>
      <c r="AT59" s="106"/>
      <c r="AU59" s="106"/>
      <c r="AV59" s="106"/>
      <c r="AW59" s="106">
        <f t="shared" si="34"/>
        <v>2463019.2307692305</v>
      </c>
      <c r="AX59" s="109"/>
      <c r="AY59" s="172"/>
      <c r="AZ59" s="175"/>
      <c r="BA59" s="174"/>
      <c r="BB59" s="173"/>
      <c r="BC59" s="172"/>
      <c r="BD59" s="171" t="e">
        <f>VLOOKUP(C59,'[5]SA'' Fac'!C$9:AJ$188,34,)</f>
        <v>#REF!</v>
      </c>
      <c r="BE59" s="169"/>
      <c r="BF59" s="170" t="e">
        <f t="shared" si="35"/>
        <v>#REF!</v>
      </c>
      <c r="BG59" s="169" t="e">
        <f t="shared" si="36"/>
        <v>#VALUE!</v>
      </c>
      <c r="BH59" s="168" t="e">
        <f t="shared" si="37"/>
        <v>#VALUE!</v>
      </c>
      <c r="BI59" s="166"/>
      <c r="BJ59" s="176"/>
      <c r="BK59" s="166"/>
    </row>
    <row r="60" spans="1:63" s="168" customFormat="1" ht="27.95" customHeight="1">
      <c r="A60" s="99">
        <v>53</v>
      </c>
      <c r="B60" s="100" t="s">
        <v>534</v>
      </c>
      <c r="C60" s="101" t="s">
        <v>533</v>
      </c>
      <c r="D60" s="102" t="s">
        <v>210</v>
      </c>
      <c r="E60" s="103" t="s">
        <v>532</v>
      </c>
      <c r="F60" s="104" t="s">
        <v>175</v>
      </c>
      <c r="G60" s="105" t="s">
        <v>511</v>
      </c>
      <c r="H60" s="106">
        <v>2440000</v>
      </c>
      <c r="I60" s="107">
        <v>88</v>
      </c>
      <c r="J60" s="106">
        <f t="shared" si="19"/>
        <v>1032307.6923076923</v>
      </c>
      <c r="K60" s="108"/>
      <c r="L60" s="106">
        <f t="shared" si="20"/>
        <v>0</v>
      </c>
      <c r="M60" s="108">
        <v>0</v>
      </c>
      <c r="N60" s="106">
        <f t="shared" si="21"/>
        <v>0</v>
      </c>
      <c r="O60" s="108"/>
      <c r="P60" s="106">
        <f t="shared" si="22"/>
        <v>0</v>
      </c>
      <c r="Q60" s="108"/>
      <c r="R60" s="106">
        <f t="shared" si="23"/>
        <v>0</v>
      </c>
      <c r="S60" s="108"/>
      <c r="T60" s="106">
        <f t="shared" si="24"/>
        <v>0</v>
      </c>
      <c r="U60" s="106">
        <v>0</v>
      </c>
      <c r="V60" s="106">
        <f t="shared" si="25"/>
        <v>0</v>
      </c>
      <c r="W60" s="106">
        <v>100000</v>
      </c>
      <c r="X60" s="106">
        <f t="shared" si="26"/>
        <v>42307.692307692305</v>
      </c>
      <c r="Y60" s="106">
        <v>1905000</v>
      </c>
      <c r="Z60" s="107">
        <v>109.6</v>
      </c>
      <c r="AA60" s="106">
        <f t="shared" si="27"/>
        <v>1003788.4615384614</v>
      </c>
      <c r="AB60" s="106"/>
      <c r="AC60" s="106">
        <f t="shared" si="28"/>
        <v>0</v>
      </c>
      <c r="AD60" s="107"/>
      <c r="AE60" s="106">
        <f t="shared" si="29"/>
        <v>0</v>
      </c>
      <c r="AF60" s="106"/>
      <c r="AG60" s="106">
        <f t="shared" si="30"/>
        <v>0</v>
      </c>
      <c r="AH60" s="106"/>
      <c r="AI60" s="106">
        <f t="shared" si="31"/>
        <v>0</v>
      </c>
      <c r="AJ60" s="106">
        <v>0</v>
      </c>
      <c r="AK60" s="106">
        <f t="shared" si="32"/>
        <v>0</v>
      </c>
      <c r="AL60" s="106">
        <v>0</v>
      </c>
      <c r="AM60" s="106">
        <v>192307.69230769231</v>
      </c>
      <c r="AN60" s="106">
        <v>144230.76923076922</v>
      </c>
      <c r="AO60" s="106">
        <v>48076.923076923078</v>
      </c>
      <c r="AP60" s="106">
        <f t="shared" si="33"/>
        <v>2463019.2307692305</v>
      </c>
      <c r="AQ60" s="106"/>
      <c r="AR60" s="106"/>
      <c r="AS60" s="106"/>
      <c r="AT60" s="106"/>
      <c r="AU60" s="106"/>
      <c r="AV60" s="106"/>
      <c r="AW60" s="106">
        <f t="shared" si="34"/>
        <v>2463019.2307692305</v>
      </c>
      <c r="AX60" s="109"/>
      <c r="AY60" s="172"/>
      <c r="AZ60" s="175"/>
      <c r="BA60" s="174"/>
      <c r="BB60" s="173"/>
      <c r="BC60" s="172"/>
      <c r="BD60" s="171" t="e">
        <f>VLOOKUP(C60,'[5]SA'' Fac'!C$9:AJ$188,34,)</f>
        <v>#REF!</v>
      </c>
      <c r="BE60" s="169"/>
      <c r="BF60" s="170" t="e">
        <f t="shared" si="35"/>
        <v>#REF!</v>
      </c>
      <c r="BG60" s="169" t="e">
        <f t="shared" si="36"/>
        <v>#VALUE!</v>
      </c>
      <c r="BH60" s="168" t="e">
        <f t="shared" si="37"/>
        <v>#VALUE!</v>
      </c>
      <c r="BI60" s="166"/>
      <c r="BJ60" s="176"/>
      <c r="BK60" s="166"/>
    </row>
    <row r="61" spans="1:63" s="168" customFormat="1" ht="27.95" customHeight="1">
      <c r="A61" s="99">
        <v>54</v>
      </c>
      <c r="B61" s="100" t="s">
        <v>531</v>
      </c>
      <c r="C61" s="101" t="s">
        <v>530</v>
      </c>
      <c r="D61" s="102" t="s">
        <v>210</v>
      </c>
      <c r="E61" s="103" t="s">
        <v>529</v>
      </c>
      <c r="F61" s="104" t="s">
        <v>175</v>
      </c>
      <c r="G61" s="105" t="s">
        <v>511</v>
      </c>
      <c r="H61" s="106">
        <v>2440000</v>
      </c>
      <c r="I61" s="107">
        <v>88</v>
      </c>
      <c r="J61" s="106">
        <f t="shared" si="19"/>
        <v>1032307.6923076923</v>
      </c>
      <c r="K61" s="108"/>
      <c r="L61" s="106">
        <f t="shared" si="20"/>
        <v>0</v>
      </c>
      <c r="M61" s="108">
        <v>0</v>
      </c>
      <c r="N61" s="106">
        <f t="shared" si="21"/>
        <v>0</v>
      </c>
      <c r="O61" s="108"/>
      <c r="P61" s="106">
        <f t="shared" si="22"/>
        <v>0</v>
      </c>
      <c r="Q61" s="108"/>
      <c r="R61" s="106">
        <f t="shared" si="23"/>
        <v>0</v>
      </c>
      <c r="S61" s="108"/>
      <c r="T61" s="106">
        <f t="shared" si="24"/>
        <v>0</v>
      </c>
      <c r="U61" s="106">
        <v>0</v>
      </c>
      <c r="V61" s="106">
        <f t="shared" si="25"/>
        <v>0</v>
      </c>
      <c r="W61" s="106">
        <v>100000</v>
      </c>
      <c r="X61" s="106">
        <f t="shared" si="26"/>
        <v>42307.692307692305</v>
      </c>
      <c r="Y61" s="106">
        <v>1905000</v>
      </c>
      <c r="Z61" s="107">
        <v>117.6</v>
      </c>
      <c r="AA61" s="106">
        <f t="shared" si="27"/>
        <v>1077057.6923076923</v>
      </c>
      <c r="AB61" s="106"/>
      <c r="AC61" s="106">
        <f t="shared" si="28"/>
        <v>0</v>
      </c>
      <c r="AD61" s="107"/>
      <c r="AE61" s="106">
        <f t="shared" si="29"/>
        <v>0</v>
      </c>
      <c r="AF61" s="106"/>
      <c r="AG61" s="106">
        <f t="shared" si="30"/>
        <v>0</v>
      </c>
      <c r="AH61" s="106"/>
      <c r="AI61" s="106">
        <f t="shared" si="31"/>
        <v>0</v>
      </c>
      <c r="AJ61" s="106">
        <v>0</v>
      </c>
      <c r="AK61" s="106">
        <f t="shared" si="32"/>
        <v>0</v>
      </c>
      <c r="AL61" s="106">
        <v>110000</v>
      </c>
      <c r="AM61" s="106">
        <v>200000</v>
      </c>
      <c r="AN61" s="106">
        <v>150000</v>
      </c>
      <c r="AO61" s="106">
        <v>50000</v>
      </c>
      <c r="AP61" s="106">
        <f t="shared" si="33"/>
        <v>2661673.076923077</v>
      </c>
      <c r="AQ61" s="106"/>
      <c r="AR61" s="106"/>
      <c r="AS61" s="106"/>
      <c r="AT61" s="106"/>
      <c r="AU61" s="106"/>
      <c r="AV61" s="106"/>
      <c r="AW61" s="106">
        <f t="shared" si="34"/>
        <v>2661673.076923077</v>
      </c>
      <c r="AX61" s="109"/>
      <c r="AY61" s="172"/>
      <c r="AZ61" s="175"/>
      <c r="BA61" s="174"/>
      <c r="BB61" s="173"/>
      <c r="BC61" s="172"/>
      <c r="BD61" s="171" t="e">
        <f>VLOOKUP(C61,'[5]SA'' Fac'!C$9:AJ$188,34,)</f>
        <v>#REF!</v>
      </c>
      <c r="BE61" s="169"/>
      <c r="BF61" s="170" t="e">
        <f t="shared" si="35"/>
        <v>#REF!</v>
      </c>
      <c r="BG61" s="169" t="e">
        <f t="shared" si="36"/>
        <v>#VALUE!</v>
      </c>
      <c r="BH61" s="168" t="e">
        <f t="shared" si="37"/>
        <v>#VALUE!</v>
      </c>
      <c r="BI61" s="166"/>
      <c r="BJ61" s="176"/>
      <c r="BK61" s="166"/>
    </row>
    <row r="62" spans="1:63" s="168" customFormat="1" ht="27.95" customHeight="1">
      <c r="A62" s="99">
        <v>55</v>
      </c>
      <c r="B62" s="100" t="s">
        <v>528</v>
      </c>
      <c r="C62" s="101" t="s">
        <v>527</v>
      </c>
      <c r="D62" s="102" t="s">
        <v>210</v>
      </c>
      <c r="E62" s="103" t="s">
        <v>526</v>
      </c>
      <c r="F62" s="104" t="s">
        <v>175</v>
      </c>
      <c r="G62" s="105" t="s">
        <v>511</v>
      </c>
      <c r="H62" s="106">
        <v>2440000</v>
      </c>
      <c r="I62" s="107">
        <v>55.999999999999993</v>
      </c>
      <c r="J62" s="106">
        <f t="shared" si="19"/>
        <v>656923.07692307688</v>
      </c>
      <c r="K62" s="108"/>
      <c r="L62" s="106">
        <f t="shared" si="20"/>
        <v>0</v>
      </c>
      <c r="M62" s="108">
        <v>0</v>
      </c>
      <c r="N62" s="106">
        <f t="shared" si="21"/>
        <v>0</v>
      </c>
      <c r="O62" s="108"/>
      <c r="P62" s="106">
        <f t="shared" si="22"/>
        <v>0</v>
      </c>
      <c r="Q62" s="108"/>
      <c r="R62" s="106">
        <f t="shared" si="23"/>
        <v>0</v>
      </c>
      <c r="S62" s="108"/>
      <c r="T62" s="106">
        <f t="shared" si="24"/>
        <v>0</v>
      </c>
      <c r="U62" s="106">
        <v>0</v>
      </c>
      <c r="V62" s="106">
        <f t="shared" si="25"/>
        <v>0</v>
      </c>
      <c r="W62" s="106">
        <v>100000</v>
      </c>
      <c r="X62" s="106">
        <f t="shared" si="26"/>
        <v>26923.076923076918</v>
      </c>
      <c r="Y62" s="106">
        <v>1905000</v>
      </c>
      <c r="Z62" s="107">
        <v>57.6</v>
      </c>
      <c r="AA62" s="106">
        <f t="shared" si="27"/>
        <v>527538.4615384615</v>
      </c>
      <c r="AB62" s="106"/>
      <c r="AC62" s="106">
        <f t="shared" si="28"/>
        <v>0</v>
      </c>
      <c r="AD62" s="107"/>
      <c r="AE62" s="106">
        <f t="shared" si="29"/>
        <v>0</v>
      </c>
      <c r="AF62" s="106"/>
      <c r="AG62" s="106">
        <f t="shared" si="30"/>
        <v>0</v>
      </c>
      <c r="AH62" s="106"/>
      <c r="AI62" s="106">
        <f t="shared" si="31"/>
        <v>0</v>
      </c>
      <c r="AJ62" s="106">
        <v>0</v>
      </c>
      <c r="AK62" s="106">
        <f t="shared" si="32"/>
        <v>0</v>
      </c>
      <c r="AL62" s="106">
        <v>0</v>
      </c>
      <c r="AM62" s="106">
        <v>111538.46153846153</v>
      </c>
      <c r="AN62" s="106">
        <v>83653.846153846156</v>
      </c>
      <c r="AO62" s="106">
        <v>27884.615384615383</v>
      </c>
      <c r="AP62" s="106">
        <f t="shared" si="33"/>
        <v>1434461.5384615385</v>
      </c>
      <c r="AQ62" s="106"/>
      <c r="AR62" s="106"/>
      <c r="AS62" s="106"/>
      <c r="AT62" s="106"/>
      <c r="AU62" s="106"/>
      <c r="AV62" s="106"/>
      <c r="AW62" s="106">
        <f t="shared" si="34"/>
        <v>1434461.5384615385</v>
      </c>
      <c r="AX62" s="109"/>
      <c r="AY62" s="172"/>
      <c r="AZ62" s="175"/>
      <c r="BA62" s="174"/>
      <c r="BB62" s="173"/>
      <c r="BC62" s="172"/>
      <c r="BD62" s="171" t="e">
        <f>VLOOKUP(C62,'[5]SA'' Fac'!C$9:AJ$188,34,)</f>
        <v>#REF!</v>
      </c>
      <c r="BE62" s="169"/>
      <c r="BF62" s="170" t="e">
        <f t="shared" si="35"/>
        <v>#REF!</v>
      </c>
      <c r="BG62" s="169" t="e">
        <f t="shared" si="36"/>
        <v>#VALUE!</v>
      </c>
      <c r="BH62" s="168" t="e">
        <f t="shared" si="37"/>
        <v>#VALUE!</v>
      </c>
      <c r="BI62" s="166"/>
      <c r="BJ62" s="176"/>
      <c r="BK62" s="166"/>
    </row>
    <row r="63" spans="1:63" s="168" customFormat="1" ht="27.95" customHeight="1">
      <c r="A63" s="99">
        <v>56</v>
      </c>
      <c r="B63" s="100" t="s">
        <v>525</v>
      </c>
      <c r="C63" s="101" t="s">
        <v>524</v>
      </c>
      <c r="D63" s="102" t="s">
        <v>210</v>
      </c>
      <c r="E63" s="103" t="s">
        <v>523</v>
      </c>
      <c r="F63" s="104" t="s">
        <v>175</v>
      </c>
      <c r="G63" s="105" t="s">
        <v>511</v>
      </c>
      <c r="H63" s="106">
        <v>2520000</v>
      </c>
      <c r="I63" s="107">
        <v>88</v>
      </c>
      <c r="J63" s="106">
        <f t="shared" si="19"/>
        <v>1066153.8461538462</v>
      </c>
      <c r="K63" s="108"/>
      <c r="L63" s="106">
        <f t="shared" si="20"/>
        <v>0</v>
      </c>
      <c r="M63" s="108">
        <v>0</v>
      </c>
      <c r="N63" s="106">
        <f t="shared" si="21"/>
        <v>0</v>
      </c>
      <c r="O63" s="108"/>
      <c r="P63" s="106">
        <f t="shared" si="22"/>
        <v>0</v>
      </c>
      <c r="Q63" s="108"/>
      <c r="R63" s="106">
        <f t="shared" si="23"/>
        <v>0</v>
      </c>
      <c r="S63" s="108"/>
      <c r="T63" s="106">
        <f t="shared" si="24"/>
        <v>0</v>
      </c>
      <c r="U63" s="106">
        <v>0</v>
      </c>
      <c r="V63" s="106">
        <f t="shared" si="25"/>
        <v>0</v>
      </c>
      <c r="W63" s="106">
        <v>100000</v>
      </c>
      <c r="X63" s="106">
        <f t="shared" si="26"/>
        <v>42307.692307692305</v>
      </c>
      <c r="Y63" s="106">
        <v>1905000</v>
      </c>
      <c r="Z63" s="107">
        <v>117.6</v>
      </c>
      <c r="AA63" s="106">
        <f t="shared" si="27"/>
        <v>1077057.6923076923</v>
      </c>
      <c r="AB63" s="106"/>
      <c r="AC63" s="106">
        <f t="shared" si="28"/>
        <v>0</v>
      </c>
      <c r="AD63" s="107"/>
      <c r="AE63" s="106">
        <f t="shared" si="29"/>
        <v>0</v>
      </c>
      <c r="AF63" s="106"/>
      <c r="AG63" s="106">
        <f t="shared" si="30"/>
        <v>0</v>
      </c>
      <c r="AH63" s="106"/>
      <c r="AI63" s="106">
        <f t="shared" si="31"/>
        <v>0</v>
      </c>
      <c r="AJ63" s="106">
        <v>0</v>
      </c>
      <c r="AK63" s="106">
        <f t="shared" si="32"/>
        <v>0</v>
      </c>
      <c r="AL63" s="106">
        <v>110000</v>
      </c>
      <c r="AM63" s="106">
        <v>200000</v>
      </c>
      <c r="AN63" s="106">
        <v>150000</v>
      </c>
      <c r="AO63" s="106">
        <v>50000</v>
      </c>
      <c r="AP63" s="106">
        <f t="shared" si="33"/>
        <v>2695519.230769231</v>
      </c>
      <c r="AQ63" s="106"/>
      <c r="AR63" s="106"/>
      <c r="AS63" s="106"/>
      <c r="AT63" s="106"/>
      <c r="AU63" s="106"/>
      <c r="AV63" s="106"/>
      <c r="AW63" s="106">
        <f t="shared" si="34"/>
        <v>2695519.230769231</v>
      </c>
      <c r="AX63" s="109"/>
      <c r="AY63" s="172"/>
      <c r="AZ63" s="175"/>
      <c r="BA63" s="174"/>
      <c r="BB63" s="173"/>
      <c r="BC63" s="172"/>
      <c r="BD63" s="171" t="e">
        <f>VLOOKUP(C63,'[5]SA'' Fac'!C$9:AJ$188,34,)</f>
        <v>#REF!</v>
      </c>
      <c r="BE63" s="169"/>
      <c r="BF63" s="170" t="e">
        <f t="shared" si="35"/>
        <v>#REF!</v>
      </c>
      <c r="BG63" s="169" t="e">
        <f t="shared" si="36"/>
        <v>#VALUE!</v>
      </c>
      <c r="BH63" s="168" t="e">
        <f t="shared" si="37"/>
        <v>#VALUE!</v>
      </c>
      <c r="BI63" s="166"/>
      <c r="BJ63" s="176"/>
      <c r="BK63" s="166"/>
    </row>
    <row r="64" spans="1:63" s="168" customFormat="1" ht="27.95" customHeight="1">
      <c r="A64" s="99">
        <v>57</v>
      </c>
      <c r="B64" s="100" t="s">
        <v>522</v>
      </c>
      <c r="C64" s="101" t="s">
        <v>521</v>
      </c>
      <c r="D64" s="102" t="s">
        <v>210</v>
      </c>
      <c r="E64" s="103" t="s">
        <v>520</v>
      </c>
      <c r="F64" s="104" t="s">
        <v>175</v>
      </c>
      <c r="G64" s="105" t="s">
        <v>511</v>
      </c>
      <c r="H64" s="106">
        <v>2440000</v>
      </c>
      <c r="I64" s="107">
        <v>80</v>
      </c>
      <c r="J64" s="106">
        <f t="shared" si="19"/>
        <v>938461.5384615385</v>
      </c>
      <c r="K64" s="108"/>
      <c r="L64" s="106">
        <f t="shared" si="20"/>
        <v>0</v>
      </c>
      <c r="M64" s="108">
        <v>0</v>
      </c>
      <c r="N64" s="106">
        <f t="shared" si="21"/>
        <v>0</v>
      </c>
      <c r="O64" s="108"/>
      <c r="P64" s="106">
        <f t="shared" si="22"/>
        <v>0</v>
      </c>
      <c r="Q64" s="108"/>
      <c r="R64" s="106">
        <f t="shared" si="23"/>
        <v>0</v>
      </c>
      <c r="S64" s="108"/>
      <c r="T64" s="106">
        <f t="shared" si="24"/>
        <v>0</v>
      </c>
      <c r="U64" s="106">
        <v>0</v>
      </c>
      <c r="V64" s="106">
        <f t="shared" si="25"/>
        <v>0</v>
      </c>
      <c r="W64" s="106">
        <v>100000</v>
      </c>
      <c r="X64" s="106">
        <f t="shared" si="26"/>
        <v>38461.538461538461</v>
      </c>
      <c r="Y64" s="106">
        <v>1905000</v>
      </c>
      <c r="Z64" s="107">
        <v>117.6</v>
      </c>
      <c r="AA64" s="106">
        <f t="shared" si="27"/>
        <v>1077057.6923076923</v>
      </c>
      <c r="AB64" s="106"/>
      <c r="AC64" s="106">
        <f t="shared" si="28"/>
        <v>0</v>
      </c>
      <c r="AD64" s="107"/>
      <c r="AE64" s="106">
        <f t="shared" si="29"/>
        <v>0</v>
      </c>
      <c r="AF64" s="106"/>
      <c r="AG64" s="106">
        <f t="shared" si="30"/>
        <v>0</v>
      </c>
      <c r="AH64" s="106"/>
      <c r="AI64" s="106">
        <f t="shared" si="31"/>
        <v>0</v>
      </c>
      <c r="AJ64" s="106">
        <v>0</v>
      </c>
      <c r="AK64" s="106">
        <f t="shared" si="32"/>
        <v>0</v>
      </c>
      <c r="AL64" s="106">
        <v>0</v>
      </c>
      <c r="AM64" s="106">
        <v>192307.69230769231</v>
      </c>
      <c r="AN64" s="106">
        <v>144230.76923076922</v>
      </c>
      <c r="AO64" s="106">
        <v>48076.923076923078</v>
      </c>
      <c r="AP64" s="106">
        <f t="shared" si="33"/>
        <v>2438596.1538461535</v>
      </c>
      <c r="AQ64" s="106"/>
      <c r="AR64" s="106"/>
      <c r="AS64" s="106"/>
      <c r="AT64" s="106"/>
      <c r="AU64" s="106"/>
      <c r="AV64" s="106"/>
      <c r="AW64" s="106">
        <f t="shared" si="34"/>
        <v>2438596.1538461535</v>
      </c>
      <c r="AX64" s="109"/>
      <c r="AY64" s="172"/>
      <c r="AZ64" s="175"/>
      <c r="BA64" s="174"/>
      <c r="BB64" s="173"/>
      <c r="BC64" s="172"/>
      <c r="BD64" s="171" t="e">
        <f>VLOOKUP(C64,'[5]SA'' Fac'!C$9:AJ$188,34,)</f>
        <v>#REF!</v>
      </c>
      <c r="BE64" s="169"/>
      <c r="BF64" s="170" t="e">
        <f t="shared" si="35"/>
        <v>#REF!</v>
      </c>
      <c r="BG64" s="169" t="e">
        <f t="shared" si="36"/>
        <v>#VALUE!</v>
      </c>
      <c r="BH64" s="168" t="e">
        <f t="shared" si="37"/>
        <v>#VALUE!</v>
      </c>
      <c r="BI64" s="166"/>
      <c r="BJ64" s="176"/>
      <c r="BK64" s="166"/>
    </row>
    <row r="65" spans="1:63" s="168" customFormat="1" ht="27.95" customHeight="1">
      <c r="A65" s="99">
        <v>58</v>
      </c>
      <c r="B65" s="100" t="s">
        <v>229</v>
      </c>
      <c r="C65" s="101" t="s">
        <v>519</v>
      </c>
      <c r="D65" s="102" t="s">
        <v>182</v>
      </c>
      <c r="E65" s="103" t="s">
        <v>518</v>
      </c>
      <c r="F65" s="104" t="s">
        <v>175</v>
      </c>
      <c r="G65" s="105" t="s">
        <v>511</v>
      </c>
      <c r="H65" s="106">
        <v>2440000</v>
      </c>
      <c r="I65" s="107">
        <v>80</v>
      </c>
      <c r="J65" s="106">
        <f t="shared" si="19"/>
        <v>938461.5384615385</v>
      </c>
      <c r="K65" s="108"/>
      <c r="L65" s="106">
        <f t="shared" si="20"/>
        <v>0</v>
      </c>
      <c r="M65" s="108">
        <v>0</v>
      </c>
      <c r="N65" s="106">
        <f t="shared" si="21"/>
        <v>0</v>
      </c>
      <c r="O65" s="108"/>
      <c r="P65" s="106">
        <f t="shared" si="22"/>
        <v>0</v>
      </c>
      <c r="Q65" s="108"/>
      <c r="R65" s="106">
        <f t="shared" si="23"/>
        <v>0</v>
      </c>
      <c r="S65" s="108"/>
      <c r="T65" s="106">
        <f t="shared" si="24"/>
        <v>0</v>
      </c>
      <c r="U65" s="106">
        <v>0</v>
      </c>
      <c r="V65" s="106">
        <f t="shared" si="25"/>
        <v>0</v>
      </c>
      <c r="W65" s="106">
        <v>100000</v>
      </c>
      <c r="X65" s="106">
        <f t="shared" si="26"/>
        <v>38461.538461538461</v>
      </c>
      <c r="Y65" s="106">
        <v>1905000</v>
      </c>
      <c r="Z65" s="107">
        <v>101.6</v>
      </c>
      <c r="AA65" s="106">
        <f t="shared" si="27"/>
        <v>930519.23076923063</v>
      </c>
      <c r="AB65" s="106"/>
      <c r="AC65" s="106">
        <f t="shared" si="28"/>
        <v>0</v>
      </c>
      <c r="AD65" s="107"/>
      <c r="AE65" s="106">
        <f t="shared" si="29"/>
        <v>0</v>
      </c>
      <c r="AF65" s="106"/>
      <c r="AG65" s="106">
        <f t="shared" si="30"/>
        <v>0</v>
      </c>
      <c r="AH65" s="106"/>
      <c r="AI65" s="106">
        <f t="shared" si="31"/>
        <v>0</v>
      </c>
      <c r="AJ65" s="106">
        <v>0</v>
      </c>
      <c r="AK65" s="106">
        <f t="shared" si="32"/>
        <v>0</v>
      </c>
      <c r="AL65" s="106">
        <v>0</v>
      </c>
      <c r="AM65" s="106">
        <v>176923.07692307694</v>
      </c>
      <c r="AN65" s="106">
        <v>132692.30769230769</v>
      </c>
      <c r="AO65" s="106">
        <v>44230.769230769234</v>
      </c>
      <c r="AP65" s="106">
        <f t="shared" si="33"/>
        <v>2261288.4615384615</v>
      </c>
      <c r="AQ65" s="106"/>
      <c r="AR65" s="106"/>
      <c r="AS65" s="106"/>
      <c r="AT65" s="106"/>
      <c r="AU65" s="106"/>
      <c r="AV65" s="106"/>
      <c r="AW65" s="106">
        <f t="shared" si="34"/>
        <v>2261288.4615384615</v>
      </c>
      <c r="AX65" s="109"/>
      <c r="AY65" s="172"/>
      <c r="AZ65" s="175"/>
      <c r="BA65" s="174"/>
      <c r="BB65" s="173"/>
      <c r="BC65" s="172"/>
      <c r="BD65" s="171" t="e">
        <f>VLOOKUP(C65,'[5]SA'' Fac'!C$9:AJ$188,34,)</f>
        <v>#REF!</v>
      </c>
      <c r="BE65" s="169"/>
      <c r="BF65" s="170" t="e">
        <f t="shared" si="35"/>
        <v>#REF!</v>
      </c>
      <c r="BG65" s="169" t="e">
        <f t="shared" si="36"/>
        <v>#VALUE!</v>
      </c>
      <c r="BH65" s="168" t="e">
        <f t="shared" si="37"/>
        <v>#VALUE!</v>
      </c>
      <c r="BI65" s="166"/>
      <c r="BJ65" s="176"/>
      <c r="BK65" s="166"/>
    </row>
    <row r="66" spans="1:63" s="168" customFormat="1" ht="27.95" customHeight="1">
      <c r="A66" s="99">
        <v>60</v>
      </c>
      <c r="B66" s="100" t="s">
        <v>517</v>
      </c>
      <c r="C66" s="101" t="s">
        <v>516</v>
      </c>
      <c r="D66" s="102" t="s">
        <v>182</v>
      </c>
      <c r="E66" s="103" t="s">
        <v>515</v>
      </c>
      <c r="F66" s="104" t="s">
        <v>175</v>
      </c>
      <c r="G66" s="105" t="s">
        <v>511</v>
      </c>
      <c r="H66" s="106">
        <v>2440000</v>
      </c>
      <c r="I66" s="107">
        <v>88</v>
      </c>
      <c r="J66" s="106">
        <f t="shared" si="19"/>
        <v>1032307.6923076923</v>
      </c>
      <c r="K66" s="108"/>
      <c r="L66" s="106">
        <f t="shared" si="20"/>
        <v>0</v>
      </c>
      <c r="M66" s="108">
        <v>0</v>
      </c>
      <c r="N66" s="106">
        <f t="shared" si="21"/>
        <v>0</v>
      </c>
      <c r="O66" s="108"/>
      <c r="P66" s="106">
        <f t="shared" si="22"/>
        <v>0</v>
      </c>
      <c r="Q66" s="108"/>
      <c r="R66" s="106">
        <f t="shared" si="23"/>
        <v>0</v>
      </c>
      <c r="S66" s="108"/>
      <c r="T66" s="106">
        <f t="shared" si="24"/>
        <v>0</v>
      </c>
      <c r="U66" s="106">
        <v>0</v>
      </c>
      <c r="V66" s="106">
        <f t="shared" si="25"/>
        <v>0</v>
      </c>
      <c r="W66" s="106">
        <v>100000</v>
      </c>
      <c r="X66" s="106">
        <f t="shared" si="26"/>
        <v>42307.692307692305</v>
      </c>
      <c r="Y66" s="106">
        <v>1905000</v>
      </c>
      <c r="Z66" s="107">
        <v>115.6</v>
      </c>
      <c r="AA66" s="106">
        <f t="shared" si="27"/>
        <v>1058740.3846153845</v>
      </c>
      <c r="AB66" s="106"/>
      <c r="AC66" s="106">
        <f t="shared" si="28"/>
        <v>0</v>
      </c>
      <c r="AD66" s="107"/>
      <c r="AE66" s="106">
        <f t="shared" si="29"/>
        <v>0</v>
      </c>
      <c r="AF66" s="106"/>
      <c r="AG66" s="106">
        <f t="shared" si="30"/>
        <v>0</v>
      </c>
      <c r="AH66" s="106"/>
      <c r="AI66" s="106">
        <f t="shared" si="31"/>
        <v>0</v>
      </c>
      <c r="AJ66" s="106">
        <v>0</v>
      </c>
      <c r="AK66" s="106">
        <f t="shared" si="32"/>
        <v>0</v>
      </c>
      <c r="AL66" s="106">
        <v>0</v>
      </c>
      <c r="AM66" s="106">
        <v>198076.92307692306</v>
      </c>
      <c r="AN66" s="106">
        <v>148557.69230769231</v>
      </c>
      <c r="AO66" s="106">
        <v>49519.230769230766</v>
      </c>
      <c r="AP66" s="106">
        <f t="shared" si="33"/>
        <v>2529509.6153846155</v>
      </c>
      <c r="AQ66" s="106"/>
      <c r="AR66" s="106"/>
      <c r="AS66" s="106"/>
      <c r="AT66" s="106"/>
      <c r="AU66" s="106"/>
      <c r="AV66" s="106"/>
      <c r="AW66" s="106">
        <f t="shared" si="34"/>
        <v>2529509.6153846155</v>
      </c>
      <c r="AX66" s="109"/>
      <c r="AY66" s="172"/>
      <c r="AZ66" s="175"/>
      <c r="BA66" s="174"/>
      <c r="BB66" s="173"/>
      <c r="BC66" s="172"/>
      <c r="BD66" s="171" t="e">
        <f>VLOOKUP(C66,'[5]SA'' Fac'!C$9:AJ$188,34,)</f>
        <v>#REF!</v>
      </c>
      <c r="BE66" s="169"/>
      <c r="BF66" s="170" t="e">
        <f t="shared" si="35"/>
        <v>#REF!</v>
      </c>
      <c r="BG66" s="169" t="e">
        <f t="shared" si="36"/>
        <v>#VALUE!</v>
      </c>
      <c r="BH66" s="168" t="e">
        <f t="shared" si="37"/>
        <v>#VALUE!</v>
      </c>
      <c r="BI66" s="166"/>
      <c r="BJ66" s="176"/>
      <c r="BK66" s="166"/>
    </row>
    <row r="67" spans="1:63" s="168" customFormat="1" ht="27.95" customHeight="1">
      <c r="A67" s="99">
        <v>61</v>
      </c>
      <c r="B67" s="100" t="s">
        <v>514</v>
      </c>
      <c r="C67" s="101" t="s">
        <v>513</v>
      </c>
      <c r="D67" s="102" t="s">
        <v>182</v>
      </c>
      <c r="E67" s="103" t="s">
        <v>512</v>
      </c>
      <c r="F67" s="104" t="s">
        <v>175</v>
      </c>
      <c r="G67" s="105" t="s">
        <v>511</v>
      </c>
      <c r="H67" s="106">
        <v>2440000</v>
      </c>
      <c r="I67" s="107">
        <v>88</v>
      </c>
      <c r="J67" s="106">
        <f t="shared" si="19"/>
        <v>1032307.6923076923</v>
      </c>
      <c r="K67" s="108"/>
      <c r="L67" s="106">
        <f t="shared" si="20"/>
        <v>0</v>
      </c>
      <c r="M67" s="108">
        <v>0</v>
      </c>
      <c r="N67" s="106">
        <f t="shared" si="21"/>
        <v>0</v>
      </c>
      <c r="O67" s="108"/>
      <c r="P67" s="106">
        <f t="shared" si="22"/>
        <v>0</v>
      </c>
      <c r="Q67" s="108"/>
      <c r="R67" s="106">
        <f t="shared" si="23"/>
        <v>0</v>
      </c>
      <c r="S67" s="108"/>
      <c r="T67" s="106">
        <f t="shared" si="24"/>
        <v>0</v>
      </c>
      <c r="U67" s="106">
        <v>0</v>
      </c>
      <c r="V67" s="106">
        <f t="shared" si="25"/>
        <v>0</v>
      </c>
      <c r="W67" s="106">
        <v>100000</v>
      </c>
      <c r="X67" s="106">
        <f t="shared" si="26"/>
        <v>42307.692307692305</v>
      </c>
      <c r="Y67" s="106">
        <v>1905000</v>
      </c>
      <c r="Z67" s="107">
        <v>117.6</v>
      </c>
      <c r="AA67" s="106">
        <f t="shared" si="27"/>
        <v>1077057.6923076923</v>
      </c>
      <c r="AB67" s="106"/>
      <c r="AC67" s="106">
        <f t="shared" si="28"/>
        <v>0</v>
      </c>
      <c r="AD67" s="107"/>
      <c r="AE67" s="106">
        <f t="shared" si="29"/>
        <v>0</v>
      </c>
      <c r="AF67" s="106"/>
      <c r="AG67" s="106">
        <f t="shared" si="30"/>
        <v>0</v>
      </c>
      <c r="AH67" s="106"/>
      <c r="AI67" s="106">
        <f t="shared" si="31"/>
        <v>0</v>
      </c>
      <c r="AJ67" s="106">
        <v>0</v>
      </c>
      <c r="AK67" s="106">
        <f t="shared" si="32"/>
        <v>0</v>
      </c>
      <c r="AL67" s="106">
        <v>110000</v>
      </c>
      <c r="AM67" s="106">
        <v>200000</v>
      </c>
      <c r="AN67" s="106">
        <v>150000</v>
      </c>
      <c r="AO67" s="106">
        <v>50000</v>
      </c>
      <c r="AP67" s="106">
        <f t="shared" si="33"/>
        <v>2661673.076923077</v>
      </c>
      <c r="AQ67" s="106"/>
      <c r="AR67" s="106"/>
      <c r="AS67" s="106"/>
      <c r="AT67" s="106"/>
      <c r="AU67" s="106"/>
      <c r="AV67" s="106"/>
      <c r="AW67" s="106">
        <f t="shared" si="34"/>
        <v>2661673.076923077</v>
      </c>
      <c r="AX67" s="109"/>
      <c r="AY67" s="172"/>
      <c r="AZ67" s="175"/>
      <c r="BA67" s="174"/>
      <c r="BB67" s="173"/>
      <c r="BC67" s="172"/>
      <c r="BD67" s="171" t="e">
        <f>VLOOKUP(C67,'[5]SA'' Fac'!C$9:AJ$188,34,)</f>
        <v>#REF!</v>
      </c>
      <c r="BE67" s="169"/>
      <c r="BF67" s="170" t="e">
        <f t="shared" si="35"/>
        <v>#REF!</v>
      </c>
      <c r="BG67" s="169" t="e">
        <f t="shared" si="36"/>
        <v>#VALUE!</v>
      </c>
      <c r="BH67" s="168" t="e">
        <f t="shared" si="37"/>
        <v>#VALUE!</v>
      </c>
      <c r="BI67" s="166"/>
      <c r="BJ67" s="176"/>
      <c r="BK67" s="166"/>
    </row>
    <row r="68" spans="1:63" s="168" customFormat="1" ht="27.95" customHeight="1">
      <c r="A68" s="99">
        <v>62</v>
      </c>
      <c r="B68" s="100" t="s">
        <v>510</v>
      </c>
      <c r="C68" s="101" t="s">
        <v>509</v>
      </c>
      <c r="D68" s="102" t="s">
        <v>136</v>
      </c>
      <c r="E68" s="103" t="s">
        <v>508</v>
      </c>
      <c r="F68" s="104" t="s">
        <v>507</v>
      </c>
      <c r="G68" s="105" t="s">
        <v>497</v>
      </c>
      <c r="H68" s="106">
        <v>2766000</v>
      </c>
      <c r="I68" s="107">
        <v>205.6</v>
      </c>
      <c r="J68" s="106">
        <f t="shared" si="19"/>
        <v>2734084.6153846155</v>
      </c>
      <c r="K68" s="108"/>
      <c r="L68" s="106">
        <f t="shared" si="20"/>
        <v>0</v>
      </c>
      <c r="M68" s="108">
        <v>0</v>
      </c>
      <c r="N68" s="106">
        <f t="shared" si="21"/>
        <v>0</v>
      </c>
      <c r="O68" s="108"/>
      <c r="P68" s="106">
        <f t="shared" si="22"/>
        <v>0</v>
      </c>
      <c r="Q68" s="108"/>
      <c r="R68" s="106">
        <f t="shared" si="23"/>
        <v>0</v>
      </c>
      <c r="S68" s="108"/>
      <c r="T68" s="106">
        <f t="shared" si="24"/>
        <v>0</v>
      </c>
      <c r="U68" s="106">
        <v>450000</v>
      </c>
      <c r="V68" s="106">
        <f t="shared" si="25"/>
        <v>444807.69230769231</v>
      </c>
      <c r="W68" s="106">
        <v>0</v>
      </c>
      <c r="X68" s="106">
        <f t="shared" si="26"/>
        <v>0</v>
      </c>
      <c r="Y68" s="106">
        <v>2766000</v>
      </c>
      <c r="Z68" s="107">
        <v>0</v>
      </c>
      <c r="AA68" s="106">
        <f t="shared" si="27"/>
        <v>0</v>
      </c>
      <c r="AB68" s="106"/>
      <c r="AC68" s="106">
        <f t="shared" si="28"/>
        <v>0</v>
      </c>
      <c r="AD68" s="107"/>
      <c r="AE68" s="106">
        <f t="shared" si="29"/>
        <v>0</v>
      </c>
      <c r="AF68" s="106"/>
      <c r="AG68" s="106">
        <f t="shared" si="30"/>
        <v>0</v>
      </c>
      <c r="AH68" s="106"/>
      <c r="AI68" s="106">
        <f t="shared" si="31"/>
        <v>0</v>
      </c>
      <c r="AJ68" s="106">
        <v>450000</v>
      </c>
      <c r="AK68" s="106">
        <f t="shared" si="32"/>
        <v>0</v>
      </c>
      <c r="AL68" s="106">
        <v>110000</v>
      </c>
      <c r="AM68" s="106">
        <v>200000</v>
      </c>
      <c r="AN68" s="106">
        <v>150000</v>
      </c>
      <c r="AO68" s="106"/>
      <c r="AP68" s="106">
        <f t="shared" si="33"/>
        <v>3638892.307692308</v>
      </c>
      <c r="AQ68" s="106"/>
      <c r="AR68" s="106"/>
      <c r="AS68" s="106"/>
      <c r="AT68" s="106"/>
      <c r="AU68" s="106"/>
      <c r="AV68" s="106"/>
      <c r="AW68" s="106">
        <f t="shared" si="34"/>
        <v>3638892.307692308</v>
      </c>
      <c r="AX68" s="109"/>
      <c r="AY68" s="172"/>
      <c r="AZ68" s="175"/>
      <c r="BA68" s="174"/>
      <c r="BB68" s="173"/>
      <c r="BC68" s="172"/>
      <c r="BD68" s="171"/>
      <c r="BE68" s="169" t="e">
        <f>VLOOKUP(C68,'[5]SA'' office'!C$9:AH$25,27,)</f>
        <v>#REF!</v>
      </c>
      <c r="BF68" s="170" t="e">
        <f t="shared" si="35"/>
        <v>#REF!</v>
      </c>
      <c r="BG68" s="169" t="e">
        <f t="shared" si="36"/>
        <v>#VALUE!</v>
      </c>
      <c r="BH68" s="168" t="e">
        <f t="shared" si="37"/>
        <v>#VALUE!</v>
      </c>
      <c r="BI68" s="166"/>
      <c r="BJ68" s="176"/>
      <c r="BK68" s="166"/>
    </row>
    <row r="69" spans="1:63" s="168" customFormat="1" ht="27.95" customHeight="1">
      <c r="A69" s="99">
        <v>65</v>
      </c>
      <c r="B69" s="100" t="s">
        <v>506</v>
      </c>
      <c r="C69" s="101" t="s">
        <v>505</v>
      </c>
      <c r="D69" s="102" t="s">
        <v>182</v>
      </c>
      <c r="E69" s="103" t="s">
        <v>504</v>
      </c>
      <c r="F69" s="104" t="s">
        <v>175</v>
      </c>
      <c r="G69" s="105" t="s">
        <v>497</v>
      </c>
      <c r="H69" s="106">
        <v>2440000</v>
      </c>
      <c r="I69" s="107">
        <v>80</v>
      </c>
      <c r="J69" s="106">
        <f t="shared" si="19"/>
        <v>938461.5384615385</v>
      </c>
      <c r="K69" s="108"/>
      <c r="L69" s="106">
        <f t="shared" si="20"/>
        <v>0</v>
      </c>
      <c r="M69" s="108">
        <v>0</v>
      </c>
      <c r="N69" s="106">
        <f t="shared" si="21"/>
        <v>0</v>
      </c>
      <c r="O69" s="108"/>
      <c r="P69" s="106">
        <f t="shared" si="22"/>
        <v>0</v>
      </c>
      <c r="Q69" s="108"/>
      <c r="R69" s="106">
        <f t="shared" si="23"/>
        <v>0</v>
      </c>
      <c r="S69" s="108"/>
      <c r="T69" s="106">
        <f t="shared" si="24"/>
        <v>0</v>
      </c>
      <c r="U69" s="106">
        <v>0</v>
      </c>
      <c r="V69" s="106">
        <f t="shared" si="25"/>
        <v>0</v>
      </c>
      <c r="W69" s="106">
        <v>100000</v>
      </c>
      <c r="X69" s="106">
        <f t="shared" si="26"/>
        <v>38461.538461538461</v>
      </c>
      <c r="Y69" s="106">
        <v>1905000</v>
      </c>
      <c r="Z69" s="107">
        <v>125.6</v>
      </c>
      <c r="AA69" s="106">
        <f t="shared" si="27"/>
        <v>1150326.923076923</v>
      </c>
      <c r="AB69" s="106"/>
      <c r="AC69" s="106">
        <f t="shared" si="28"/>
        <v>0</v>
      </c>
      <c r="AD69" s="107"/>
      <c r="AE69" s="106">
        <f t="shared" si="29"/>
        <v>0</v>
      </c>
      <c r="AF69" s="106"/>
      <c r="AG69" s="106">
        <f t="shared" si="30"/>
        <v>0</v>
      </c>
      <c r="AH69" s="106"/>
      <c r="AI69" s="106">
        <f t="shared" si="31"/>
        <v>0</v>
      </c>
      <c r="AJ69" s="106">
        <v>0</v>
      </c>
      <c r="AK69" s="106">
        <f t="shared" si="32"/>
        <v>0</v>
      </c>
      <c r="AL69" s="106">
        <v>110000</v>
      </c>
      <c r="AM69" s="106">
        <v>200000</v>
      </c>
      <c r="AN69" s="106">
        <v>150000</v>
      </c>
      <c r="AO69" s="106">
        <v>50000</v>
      </c>
      <c r="AP69" s="106">
        <f t="shared" si="33"/>
        <v>2637250</v>
      </c>
      <c r="AQ69" s="106"/>
      <c r="AR69" s="106"/>
      <c r="AS69" s="106"/>
      <c r="AT69" s="106"/>
      <c r="AU69" s="106"/>
      <c r="AV69" s="106"/>
      <c r="AW69" s="106">
        <f t="shared" si="34"/>
        <v>2637250</v>
      </c>
      <c r="AX69" s="109"/>
      <c r="AY69" s="172"/>
      <c r="AZ69" s="175"/>
      <c r="BA69" s="174"/>
      <c r="BB69" s="173"/>
      <c r="BC69" s="172"/>
      <c r="BD69" s="171" t="e">
        <f>VLOOKUP(C69,'[5]SA'' Fac'!C$9:AJ$188,34,)</f>
        <v>#REF!</v>
      </c>
      <c r="BE69" s="169"/>
      <c r="BF69" s="170" t="e">
        <f t="shared" si="35"/>
        <v>#REF!</v>
      </c>
      <c r="BG69" s="169" t="e">
        <f t="shared" si="36"/>
        <v>#VALUE!</v>
      </c>
      <c r="BH69" s="168" t="e">
        <f t="shared" si="37"/>
        <v>#VALUE!</v>
      </c>
      <c r="BI69" s="166"/>
      <c r="BJ69" s="176"/>
      <c r="BK69" s="166"/>
    </row>
    <row r="70" spans="1:63" s="168" customFormat="1" ht="27.95" customHeight="1">
      <c r="A70" s="99">
        <v>66</v>
      </c>
      <c r="B70" s="100" t="s">
        <v>503</v>
      </c>
      <c r="C70" s="101" t="s">
        <v>502</v>
      </c>
      <c r="D70" s="102" t="s">
        <v>182</v>
      </c>
      <c r="E70" s="103" t="s">
        <v>501</v>
      </c>
      <c r="F70" s="104" t="s">
        <v>175</v>
      </c>
      <c r="G70" s="105" t="s">
        <v>497</v>
      </c>
      <c r="H70" s="106">
        <v>2440000</v>
      </c>
      <c r="I70" s="107">
        <v>64</v>
      </c>
      <c r="J70" s="106">
        <f t="shared" si="19"/>
        <v>750769.23076923075</v>
      </c>
      <c r="K70" s="108"/>
      <c r="L70" s="106">
        <f t="shared" si="20"/>
        <v>0</v>
      </c>
      <c r="M70" s="108">
        <v>0</v>
      </c>
      <c r="N70" s="106">
        <f t="shared" si="21"/>
        <v>0</v>
      </c>
      <c r="O70" s="108"/>
      <c r="P70" s="106">
        <f t="shared" si="22"/>
        <v>0</v>
      </c>
      <c r="Q70" s="108"/>
      <c r="R70" s="106">
        <f t="shared" si="23"/>
        <v>0</v>
      </c>
      <c r="S70" s="108"/>
      <c r="T70" s="106">
        <f t="shared" si="24"/>
        <v>0</v>
      </c>
      <c r="U70" s="106">
        <v>0</v>
      </c>
      <c r="V70" s="106">
        <f t="shared" si="25"/>
        <v>0</v>
      </c>
      <c r="W70" s="106">
        <v>100000</v>
      </c>
      <c r="X70" s="106">
        <f t="shared" si="26"/>
        <v>30769.23076923077</v>
      </c>
      <c r="Y70" s="106">
        <v>1905000</v>
      </c>
      <c r="Z70" s="107">
        <v>117.6</v>
      </c>
      <c r="AA70" s="106">
        <f t="shared" si="27"/>
        <v>1077057.6923076923</v>
      </c>
      <c r="AB70" s="106"/>
      <c r="AC70" s="106">
        <f t="shared" si="28"/>
        <v>0</v>
      </c>
      <c r="AD70" s="107"/>
      <c r="AE70" s="106">
        <f t="shared" si="29"/>
        <v>0</v>
      </c>
      <c r="AF70" s="106"/>
      <c r="AG70" s="106">
        <f t="shared" si="30"/>
        <v>0</v>
      </c>
      <c r="AH70" s="106"/>
      <c r="AI70" s="106">
        <f t="shared" si="31"/>
        <v>0</v>
      </c>
      <c r="AJ70" s="106">
        <v>0</v>
      </c>
      <c r="AK70" s="106">
        <f t="shared" si="32"/>
        <v>0</v>
      </c>
      <c r="AL70" s="106">
        <v>0</v>
      </c>
      <c r="AM70" s="106">
        <v>176923.07692307694</v>
      </c>
      <c r="AN70" s="106">
        <v>132692.30769230769</v>
      </c>
      <c r="AO70" s="106">
        <v>44230.769230769234</v>
      </c>
      <c r="AP70" s="106">
        <f t="shared" si="33"/>
        <v>2212442.307692308</v>
      </c>
      <c r="AQ70" s="106"/>
      <c r="AR70" s="106"/>
      <c r="AS70" s="106"/>
      <c r="AT70" s="106"/>
      <c r="AU70" s="106"/>
      <c r="AV70" s="106"/>
      <c r="AW70" s="106">
        <f t="shared" si="34"/>
        <v>2212442.307692308</v>
      </c>
      <c r="AX70" s="109"/>
      <c r="AY70" s="172"/>
      <c r="AZ70" s="175"/>
      <c r="BA70" s="174"/>
      <c r="BB70" s="173"/>
      <c r="BC70" s="172"/>
      <c r="BD70" s="171" t="e">
        <f>VLOOKUP(C70,'[5]SA'' Fac'!C$9:AJ$188,34,)</f>
        <v>#REF!</v>
      </c>
      <c r="BE70" s="169"/>
      <c r="BF70" s="170" t="e">
        <f t="shared" si="35"/>
        <v>#REF!</v>
      </c>
      <c r="BG70" s="169" t="e">
        <f t="shared" si="36"/>
        <v>#VALUE!</v>
      </c>
      <c r="BH70" s="168" t="e">
        <f t="shared" si="37"/>
        <v>#VALUE!</v>
      </c>
      <c r="BI70" s="166"/>
      <c r="BJ70" s="176"/>
      <c r="BK70" s="166"/>
    </row>
    <row r="71" spans="1:63" s="168" customFormat="1" ht="27.95" customHeight="1">
      <c r="A71" s="99">
        <v>67</v>
      </c>
      <c r="B71" s="100" t="s">
        <v>500</v>
      </c>
      <c r="C71" s="101" t="s">
        <v>499</v>
      </c>
      <c r="D71" s="102" t="s">
        <v>444</v>
      </c>
      <c r="E71" s="103" t="s">
        <v>498</v>
      </c>
      <c r="F71" s="104" t="s">
        <v>442</v>
      </c>
      <c r="G71" s="105" t="s">
        <v>497</v>
      </c>
      <c r="H71" s="106">
        <v>2440000</v>
      </c>
      <c r="I71" s="107">
        <v>0</v>
      </c>
      <c r="J71" s="106">
        <f t="shared" si="19"/>
        <v>0</v>
      </c>
      <c r="K71" s="108"/>
      <c r="L71" s="106">
        <f t="shared" si="20"/>
        <v>0</v>
      </c>
      <c r="M71" s="108">
        <v>0</v>
      </c>
      <c r="N71" s="106">
        <f t="shared" si="21"/>
        <v>0</v>
      </c>
      <c r="O71" s="108"/>
      <c r="P71" s="106">
        <f t="shared" si="22"/>
        <v>0</v>
      </c>
      <c r="Q71" s="108"/>
      <c r="R71" s="106">
        <f t="shared" si="23"/>
        <v>0</v>
      </c>
      <c r="S71" s="108"/>
      <c r="T71" s="106">
        <f t="shared" si="24"/>
        <v>0</v>
      </c>
      <c r="U71" s="106">
        <v>340000</v>
      </c>
      <c r="V71" s="106">
        <f t="shared" si="25"/>
        <v>0</v>
      </c>
      <c r="W71" s="106">
        <v>0</v>
      </c>
      <c r="X71" s="106">
        <f t="shared" si="26"/>
        <v>0</v>
      </c>
      <c r="Y71" s="106">
        <v>2150000</v>
      </c>
      <c r="Z71" s="107">
        <v>205.6</v>
      </c>
      <c r="AA71" s="106">
        <f t="shared" si="27"/>
        <v>2125192.3076923075</v>
      </c>
      <c r="AB71" s="106"/>
      <c r="AC71" s="106">
        <f t="shared" si="28"/>
        <v>0</v>
      </c>
      <c r="AD71" s="107"/>
      <c r="AE71" s="106">
        <f t="shared" si="29"/>
        <v>0</v>
      </c>
      <c r="AF71" s="106"/>
      <c r="AG71" s="106">
        <f t="shared" si="30"/>
        <v>0</v>
      </c>
      <c r="AH71" s="106"/>
      <c r="AI71" s="106">
        <f t="shared" si="31"/>
        <v>0</v>
      </c>
      <c r="AJ71" s="106">
        <v>340000</v>
      </c>
      <c r="AK71" s="106">
        <f t="shared" si="32"/>
        <v>336076.92307692306</v>
      </c>
      <c r="AL71" s="106">
        <v>110000</v>
      </c>
      <c r="AM71" s="106">
        <v>200000</v>
      </c>
      <c r="AN71" s="106">
        <v>150000</v>
      </c>
      <c r="AO71" s="106">
        <v>50000</v>
      </c>
      <c r="AP71" s="106">
        <f t="shared" si="33"/>
        <v>2971269.2307692305</v>
      </c>
      <c r="AQ71" s="106"/>
      <c r="AR71" s="106"/>
      <c r="AS71" s="106"/>
      <c r="AT71" s="106"/>
      <c r="AU71" s="106"/>
      <c r="AV71" s="106"/>
      <c r="AW71" s="106">
        <f t="shared" si="34"/>
        <v>2971269.2307692305</v>
      </c>
      <c r="AX71" s="109"/>
      <c r="AY71" s="172"/>
      <c r="AZ71" s="175"/>
      <c r="BA71" s="174"/>
      <c r="BB71" s="173"/>
      <c r="BC71" s="172"/>
      <c r="BD71" s="171" t="e">
        <f>VLOOKUP(C71,'[5]SA'' Fac'!C$9:AJ$188,34,)</f>
        <v>#REF!</v>
      </c>
      <c r="BE71" s="169"/>
      <c r="BF71" s="170" t="e">
        <f t="shared" si="35"/>
        <v>#REF!</v>
      </c>
      <c r="BG71" s="169" t="e">
        <f t="shared" si="36"/>
        <v>#VALUE!</v>
      </c>
      <c r="BH71" s="168" t="e">
        <f t="shared" si="37"/>
        <v>#VALUE!</v>
      </c>
      <c r="BI71" s="166"/>
      <c r="BJ71" s="176"/>
      <c r="BK71" s="166"/>
    </row>
    <row r="72" spans="1:63" s="168" customFormat="1" ht="27.95" customHeight="1">
      <c r="A72" s="99">
        <v>69</v>
      </c>
      <c r="B72" s="100" t="s">
        <v>496</v>
      </c>
      <c r="C72" s="101" t="s">
        <v>495</v>
      </c>
      <c r="D72" s="102" t="s">
        <v>182</v>
      </c>
      <c r="E72" s="103" t="s">
        <v>494</v>
      </c>
      <c r="F72" s="104" t="s">
        <v>175</v>
      </c>
      <c r="G72" s="105" t="s">
        <v>473</v>
      </c>
      <c r="H72" s="106">
        <v>2520000</v>
      </c>
      <c r="I72" s="107">
        <v>72</v>
      </c>
      <c r="J72" s="106">
        <f t="shared" si="19"/>
        <v>872307.69230769225</v>
      </c>
      <c r="K72" s="108"/>
      <c r="L72" s="106">
        <f t="shared" si="20"/>
        <v>0</v>
      </c>
      <c r="M72" s="108">
        <v>0</v>
      </c>
      <c r="N72" s="106">
        <f t="shared" si="21"/>
        <v>0</v>
      </c>
      <c r="O72" s="108"/>
      <c r="P72" s="106">
        <f t="shared" si="22"/>
        <v>0</v>
      </c>
      <c r="Q72" s="108"/>
      <c r="R72" s="106">
        <f t="shared" si="23"/>
        <v>0</v>
      </c>
      <c r="S72" s="108"/>
      <c r="T72" s="106">
        <f t="shared" si="24"/>
        <v>0</v>
      </c>
      <c r="U72" s="106">
        <v>0</v>
      </c>
      <c r="V72" s="106">
        <f t="shared" si="25"/>
        <v>0</v>
      </c>
      <c r="W72" s="106">
        <v>100000</v>
      </c>
      <c r="X72" s="106">
        <f t="shared" si="26"/>
        <v>34615.384615384617</v>
      </c>
      <c r="Y72" s="106">
        <v>1905000</v>
      </c>
      <c r="Z72" s="107">
        <v>133.6</v>
      </c>
      <c r="AA72" s="106">
        <f t="shared" si="27"/>
        <v>1223596.1538461538</v>
      </c>
      <c r="AB72" s="106"/>
      <c r="AC72" s="106">
        <f t="shared" si="28"/>
        <v>0</v>
      </c>
      <c r="AD72" s="107"/>
      <c r="AE72" s="106">
        <f t="shared" si="29"/>
        <v>0</v>
      </c>
      <c r="AF72" s="106"/>
      <c r="AG72" s="106">
        <f t="shared" si="30"/>
        <v>0</v>
      </c>
      <c r="AH72" s="106"/>
      <c r="AI72" s="106">
        <f t="shared" si="31"/>
        <v>0</v>
      </c>
      <c r="AJ72" s="106">
        <v>0</v>
      </c>
      <c r="AK72" s="106">
        <f t="shared" si="32"/>
        <v>0</v>
      </c>
      <c r="AL72" s="106">
        <v>110000</v>
      </c>
      <c r="AM72" s="106">
        <v>200000</v>
      </c>
      <c r="AN72" s="106">
        <v>150000</v>
      </c>
      <c r="AO72" s="106">
        <v>50000</v>
      </c>
      <c r="AP72" s="106">
        <f t="shared" si="33"/>
        <v>2640519.2307692305</v>
      </c>
      <c r="AQ72" s="106"/>
      <c r="AR72" s="106"/>
      <c r="AS72" s="106"/>
      <c r="AT72" s="106"/>
      <c r="AU72" s="106"/>
      <c r="AV72" s="106"/>
      <c r="AW72" s="106">
        <f t="shared" si="34"/>
        <v>2640519.2307692305</v>
      </c>
      <c r="AX72" s="109"/>
      <c r="AY72" s="172"/>
      <c r="AZ72" s="175"/>
      <c r="BA72" s="174"/>
      <c r="BB72" s="173"/>
      <c r="BC72" s="172"/>
      <c r="BD72" s="171" t="e">
        <f>VLOOKUP(C72,'[5]SA'' Fac'!C$9:AJ$188,34,)</f>
        <v>#REF!</v>
      </c>
      <c r="BE72" s="169"/>
      <c r="BF72" s="170" t="e">
        <f t="shared" si="35"/>
        <v>#REF!</v>
      </c>
      <c r="BG72" s="169" t="e">
        <f t="shared" si="36"/>
        <v>#VALUE!</v>
      </c>
      <c r="BH72" s="168" t="e">
        <f t="shared" si="37"/>
        <v>#VALUE!</v>
      </c>
      <c r="BI72" s="166"/>
      <c r="BJ72" s="176"/>
      <c r="BK72" s="166"/>
    </row>
    <row r="73" spans="1:63" s="168" customFormat="1" ht="27.95" customHeight="1">
      <c r="A73" s="99">
        <v>70</v>
      </c>
      <c r="B73" s="100" t="s">
        <v>493</v>
      </c>
      <c r="C73" s="101" t="s">
        <v>492</v>
      </c>
      <c r="D73" s="102" t="s">
        <v>182</v>
      </c>
      <c r="E73" s="103" t="s">
        <v>491</v>
      </c>
      <c r="F73" s="104" t="s">
        <v>175</v>
      </c>
      <c r="G73" s="105" t="s">
        <v>473</v>
      </c>
      <c r="H73" s="106">
        <v>2440000</v>
      </c>
      <c r="I73" s="107">
        <v>71.800000000000011</v>
      </c>
      <c r="J73" s="106">
        <f t="shared" si="19"/>
        <v>842269.23076923087</v>
      </c>
      <c r="K73" s="108"/>
      <c r="L73" s="106">
        <f t="shared" si="20"/>
        <v>0</v>
      </c>
      <c r="M73" s="108">
        <v>0</v>
      </c>
      <c r="N73" s="106">
        <f t="shared" si="21"/>
        <v>0</v>
      </c>
      <c r="O73" s="108"/>
      <c r="P73" s="106">
        <f t="shared" si="22"/>
        <v>0</v>
      </c>
      <c r="Q73" s="108"/>
      <c r="R73" s="106">
        <f t="shared" si="23"/>
        <v>0</v>
      </c>
      <c r="S73" s="108"/>
      <c r="T73" s="106">
        <f t="shared" si="24"/>
        <v>0</v>
      </c>
      <c r="U73" s="106">
        <v>0</v>
      </c>
      <c r="V73" s="106">
        <f t="shared" si="25"/>
        <v>0</v>
      </c>
      <c r="W73" s="106">
        <v>100000</v>
      </c>
      <c r="X73" s="106">
        <f t="shared" si="26"/>
        <v>34519.230769230773</v>
      </c>
      <c r="Y73" s="106">
        <v>1905000</v>
      </c>
      <c r="Z73" s="107">
        <v>133.6</v>
      </c>
      <c r="AA73" s="106">
        <f t="shared" si="27"/>
        <v>1223596.1538461538</v>
      </c>
      <c r="AB73" s="106"/>
      <c r="AC73" s="106">
        <f t="shared" si="28"/>
        <v>0</v>
      </c>
      <c r="AD73" s="107"/>
      <c r="AE73" s="106">
        <f t="shared" si="29"/>
        <v>0</v>
      </c>
      <c r="AF73" s="106"/>
      <c r="AG73" s="106">
        <f t="shared" si="30"/>
        <v>0</v>
      </c>
      <c r="AH73" s="106"/>
      <c r="AI73" s="106">
        <f t="shared" si="31"/>
        <v>0</v>
      </c>
      <c r="AJ73" s="106">
        <v>0</v>
      </c>
      <c r="AK73" s="106">
        <f t="shared" si="32"/>
        <v>0</v>
      </c>
      <c r="AL73" s="106">
        <v>0</v>
      </c>
      <c r="AM73" s="106">
        <v>199807.69230769231</v>
      </c>
      <c r="AN73" s="106">
        <v>149855.76923076922</v>
      </c>
      <c r="AO73" s="106">
        <v>49951.923076923078</v>
      </c>
      <c r="AP73" s="106">
        <f t="shared" si="33"/>
        <v>2500000</v>
      </c>
      <c r="AQ73" s="106"/>
      <c r="AR73" s="106"/>
      <c r="AS73" s="106"/>
      <c r="AT73" s="106"/>
      <c r="AU73" s="106"/>
      <c r="AV73" s="106"/>
      <c r="AW73" s="106">
        <f t="shared" si="34"/>
        <v>2500000</v>
      </c>
      <c r="AX73" s="109"/>
      <c r="AY73" s="172"/>
      <c r="AZ73" s="175"/>
      <c r="BA73" s="174"/>
      <c r="BB73" s="173"/>
      <c r="BC73" s="172"/>
      <c r="BD73" s="171" t="e">
        <f>VLOOKUP(C73,'[5]SA'' Fac'!C$9:AJ$188,34,)</f>
        <v>#REF!</v>
      </c>
      <c r="BE73" s="169"/>
      <c r="BF73" s="170" t="e">
        <f t="shared" si="35"/>
        <v>#REF!</v>
      </c>
      <c r="BG73" s="169" t="e">
        <f t="shared" si="36"/>
        <v>#VALUE!</v>
      </c>
      <c r="BH73" s="168" t="e">
        <f t="shared" si="37"/>
        <v>#VALUE!</v>
      </c>
      <c r="BI73" s="166"/>
      <c r="BJ73" s="176"/>
      <c r="BK73" s="166"/>
    </row>
    <row r="74" spans="1:63" s="168" customFormat="1" ht="27.95" customHeight="1">
      <c r="A74" s="99">
        <v>71</v>
      </c>
      <c r="B74" s="100" t="s">
        <v>490</v>
      </c>
      <c r="C74" s="101" t="s">
        <v>489</v>
      </c>
      <c r="D74" s="102" t="s">
        <v>182</v>
      </c>
      <c r="E74" s="103" t="s">
        <v>488</v>
      </c>
      <c r="F74" s="104" t="s">
        <v>175</v>
      </c>
      <c r="G74" s="105" t="s">
        <v>473</v>
      </c>
      <c r="H74" s="106">
        <v>2440000</v>
      </c>
      <c r="I74" s="107">
        <v>72</v>
      </c>
      <c r="J74" s="106">
        <f t="shared" ref="J74:J105" si="38">+H74/26/8*I74</f>
        <v>844615.38461538462</v>
      </c>
      <c r="K74" s="108"/>
      <c r="L74" s="106">
        <f t="shared" ref="L74:L105" si="39">+H74/26/8*K74</f>
        <v>0</v>
      </c>
      <c r="M74" s="108">
        <v>0</v>
      </c>
      <c r="N74" s="106">
        <f t="shared" ref="N74:N105" si="40">+H74/26/8*M74</f>
        <v>0</v>
      </c>
      <c r="O74" s="108"/>
      <c r="P74" s="106">
        <f t="shared" ref="P74:P105" si="41">+H74/26/8*O74*1.5</f>
        <v>0</v>
      </c>
      <c r="Q74" s="108"/>
      <c r="R74" s="106">
        <f t="shared" ref="R74:R105" si="42">+H74/26/8*Q74*1.95</f>
        <v>0</v>
      </c>
      <c r="S74" s="108"/>
      <c r="T74" s="106">
        <f t="shared" ref="T74:T105" si="43">+H74/26/8*S74*2</f>
        <v>0</v>
      </c>
      <c r="U74" s="106">
        <v>0</v>
      </c>
      <c r="V74" s="106">
        <f t="shared" ref="V74:V105" si="44">+U74/26/8*(I74+K74+M74)</f>
        <v>0</v>
      </c>
      <c r="W74" s="106">
        <v>100000</v>
      </c>
      <c r="X74" s="106">
        <f t="shared" ref="X74:X105" si="45">+W74/26/8*(I74+K74+M74)</f>
        <v>34615.384615384617</v>
      </c>
      <c r="Y74" s="106">
        <v>1905000</v>
      </c>
      <c r="Z74" s="107">
        <v>133.6</v>
      </c>
      <c r="AA74" s="106">
        <f t="shared" ref="AA74:AA105" si="46">+Y74/26/8*Z74</f>
        <v>1223596.1538461538</v>
      </c>
      <c r="AB74" s="106"/>
      <c r="AC74" s="106">
        <f t="shared" ref="AC74:AC105" si="47">+H74/26/8*AB74</f>
        <v>0</v>
      </c>
      <c r="AD74" s="107"/>
      <c r="AE74" s="106">
        <f t="shared" ref="AE74:AE105" si="48">+Y74/26/8*AD74*1.5</f>
        <v>0</v>
      </c>
      <c r="AF74" s="106"/>
      <c r="AG74" s="106">
        <f t="shared" ref="AG74:AG105" si="49">+H74/26/8*AF74*1.95</f>
        <v>0</v>
      </c>
      <c r="AH74" s="106"/>
      <c r="AI74" s="106">
        <f t="shared" ref="AI74:AI105" si="50">+H74/26/8*AH74*2</f>
        <v>0</v>
      </c>
      <c r="AJ74" s="106">
        <v>0</v>
      </c>
      <c r="AK74" s="106">
        <f t="shared" ref="AK74:AK105" si="51">+AJ74/26/8*(Z74+AB74)</f>
        <v>0</v>
      </c>
      <c r="AL74" s="106">
        <v>110000</v>
      </c>
      <c r="AM74" s="106">
        <v>200000</v>
      </c>
      <c r="AN74" s="106">
        <v>150000</v>
      </c>
      <c r="AO74" s="106">
        <v>50000</v>
      </c>
      <c r="AP74" s="106">
        <f t="shared" ref="AP74:AP105" si="52">+J74+L74+N74+P74+R74+T74+V74+AL74+AM74+AN74+AO74+AA74+AK74+AC74+AI74+AG74+AE74+X74</f>
        <v>2612826.9230769225</v>
      </c>
      <c r="AQ74" s="106"/>
      <c r="AR74" s="106"/>
      <c r="AS74" s="106"/>
      <c r="AT74" s="106"/>
      <c r="AU74" s="106"/>
      <c r="AV74" s="106"/>
      <c r="AW74" s="106">
        <f t="shared" ref="AW74:AW105" si="53">+AP74-AR74-AT74-AU74-AV74</f>
        <v>2612826.9230769225</v>
      </c>
      <c r="AX74" s="109"/>
      <c r="AY74" s="172"/>
      <c r="AZ74" s="175"/>
      <c r="BA74" s="174"/>
      <c r="BB74" s="173"/>
      <c r="BC74" s="172"/>
      <c r="BD74" s="171" t="e">
        <f>VLOOKUP(C74,'[5]SA'' Fac'!C$9:AJ$188,34,)</f>
        <v>#REF!</v>
      </c>
      <c r="BE74" s="169"/>
      <c r="BF74" s="170" t="e">
        <f t="shared" ref="BF74:BF105" si="54">+AR74-BD74-BE74</f>
        <v>#REF!</v>
      </c>
      <c r="BG74" s="169" t="e">
        <f t="shared" ref="BG74:BG105" si="55">MONTH(G74)</f>
        <v>#VALUE!</v>
      </c>
      <c r="BH74" s="168" t="e">
        <f t="shared" ref="BH74:BH105" si="56">YEAR(G74)</f>
        <v>#VALUE!</v>
      </c>
      <c r="BI74" s="166"/>
      <c r="BJ74" s="176"/>
      <c r="BK74" s="166"/>
    </row>
    <row r="75" spans="1:63" s="168" customFormat="1" ht="27.95" customHeight="1">
      <c r="A75" s="99">
        <v>72</v>
      </c>
      <c r="B75" s="100" t="s">
        <v>487</v>
      </c>
      <c r="C75" s="101" t="s">
        <v>486</v>
      </c>
      <c r="D75" s="102" t="s">
        <v>182</v>
      </c>
      <c r="E75" s="103" t="s">
        <v>485</v>
      </c>
      <c r="F75" s="104" t="s">
        <v>175</v>
      </c>
      <c r="G75" s="105" t="s">
        <v>473</v>
      </c>
      <c r="H75" s="106">
        <v>2440000</v>
      </c>
      <c r="I75" s="107">
        <v>64</v>
      </c>
      <c r="J75" s="106">
        <f t="shared" si="38"/>
        <v>750769.23076923075</v>
      </c>
      <c r="K75" s="108"/>
      <c r="L75" s="106">
        <f t="shared" si="39"/>
        <v>0</v>
      </c>
      <c r="M75" s="108">
        <v>0</v>
      </c>
      <c r="N75" s="106">
        <f t="shared" si="40"/>
        <v>0</v>
      </c>
      <c r="O75" s="108"/>
      <c r="P75" s="106">
        <f t="shared" si="41"/>
        <v>0</v>
      </c>
      <c r="Q75" s="108"/>
      <c r="R75" s="106">
        <f t="shared" si="42"/>
        <v>0</v>
      </c>
      <c r="S75" s="108"/>
      <c r="T75" s="106">
        <f t="shared" si="43"/>
        <v>0</v>
      </c>
      <c r="U75" s="106">
        <v>0</v>
      </c>
      <c r="V75" s="106">
        <f t="shared" si="44"/>
        <v>0</v>
      </c>
      <c r="W75" s="106">
        <v>100000</v>
      </c>
      <c r="X75" s="106">
        <f t="shared" si="45"/>
        <v>30769.23076923077</v>
      </c>
      <c r="Y75" s="106">
        <v>1905000</v>
      </c>
      <c r="Z75" s="107">
        <v>133.6</v>
      </c>
      <c r="AA75" s="106">
        <f t="shared" si="46"/>
        <v>1223596.1538461538</v>
      </c>
      <c r="AB75" s="106"/>
      <c r="AC75" s="106">
        <f t="shared" si="47"/>
        <v>0</v>
      </c>
      <c r="AD75" s="107"/>
      <c r="AE75" s="106">
        <f t="shared" si="48"/>
        <v>0</v>
      </c>
      <c r="AF75" s="106"/>
      <c r="AG75" s="106">
        <f t="shared" si="49"/>
        <v>0</v>
      </c>
      <c r="AH75" s="106"/>
      <c r="AI75" s="106">
        <f t="shared" si="50"/>
        <v>0</v>
      </c>
      <c r="AJ75" s="106">
        <v>0</v>
      </c>
      <c r="AK75" s="106">
        <f t="shared" si="51"/>
        <v>0</v>
      </c>
      <c r="AL75" s="106">
        <v>0</v>
      </c>
      <c r="AM75" s="106">
        <v>192307.69230769231</v>
      </c>
      <c r="AN75" s="106">
        <v>144230.76923076922</v>
      </c>
      <c r="AO75" s="106">
        <v>48076.923076923078</v>
      </c>
      <c r="AP75" s="106">
        <f t="shared" si="52"/>
        <v>2389750</v>
      </c>
      <c r="AQ75" s="106"/>
      <c r="AR75" s="106"/>
      <c r="AS75" s="106"/>
      <c r="AT75" s="106"/>
      <c r="AU75" s="106"/>
      <c r="AV75" s="106"/>
      <c r="AW75" s="106">
        <f t="shared" si="53"/>
        <v>2389750</v>
      </c>
      <c r="AX75" s="109"/>
      <c r="AY75" s="172"/>
      <c r="AZ75" s="175"/>
      <c r="BA75" s="174"/>
      <c r="BB75" s="173"/>
      <c r="BC75" s="172"/>
      <c r="BD75" s="171" t="e">
        <f>VLOOKUP(C75,'[5]SA'' Fac'!C$9:AJ$188,34,)</f>
        <v>#REF!</v>
      </c>
      <c r="BE75" s="169"/>
      <c r="BF75" s="170" t="e">
        <f t="shared" si="54"/>
        <v>#REF!</v>
      </c>
      <c r="BG75" s="169" t="e">
        <f t="shared" si="55"/>
        <v>#VALUE!</v>
      </c>
      <c r="BH75" s="168" t="e">
        <f t="shared" si="56"/>
        <v>#VALUE!</v>
      </c>
      <c r="BI75" s="166"/>
      <c r="BJ75" s="176"/>
      <c r="BK75" s="166"/>
    </row>
    <row r="76" spans="1:63" s="168" customFormat="1" ht="27.95" customHeight="1">
      <c r="A76" s="99">
        <v>73</v>
      </c>
      <c r="B76" s="100" t="s">
        <v>466</v>
      </c>
      <c r="C76" s="101" t="s">
        <v>484</v>
      </c>
      <c r="D76" s="102" t="s">
        <v>182</v>
      </c>
      <c r="E76" s="103" t="s">
        <v>483</v>
      </c>
      <c r="F76" s="104" t="s">
        <v>175</v>
      </c>
      <c r="G76" s="105" t="s">
        <v>473</v>
      </c>
      <c r="H76" s="106">
        <v>2440000</v>
      </c>
      <c r="I76" s="107">
        <v>72</v>
      </c>
      <c r="J76" s="106">
        <f t="shared" si="38"/>
        <v>844615.38461538462</v>
      </c>
      <c r="K76" s="108"/>
      <c r="L76" s="106">
        <f t="shared" si="39"/>
        <v>0</v>
      </c>
      <c r="M76" s="108">
        <v>0</v>
      </c>
      <c r="N76" s="106">
        <f t="shared" si="40"/>
        <v>0</v>
      </c>
      <c r="O76" s="108"/>
      <c r="P76" s="106">
        <f t="shared" si="41"/>
        <v>0</v>
      </c>
      <c r="Q76" s="108"/>
      <c r="R76" s="106">
        <f t="shared" si="42"/>
        <v>0</v>
      </c>
      <c r="S76" s="108"/>
      <c r="T76" s="106">
        <f t="shared" si="43"/>
        <v>0</v>
      </c>
      <c r="U76" s="106">
        <v>0</v>
      </c>
      <c r="V76" s="106">
        <f t="shared" si="44"/>
        <v>0</v>
      </c>
      <c r="W76" s="106">
        <v>100000</v>
      </c>
      <c r="X76" s="106">
        <f t="shared" si="45"/>
        <v>34615.384615384617</v>
      </c>
      <c r="Y76" s="106">
        <v>1905000</v>
      </c>
      <c r="Z76" s="107">
        <v>133.6</v>
      </c>
      <c r="AA76" s="106">
        <f t="shared" si="46"/>
        <v>1223596.1538461538</v>
      </c>
      <c r="AB76" s="106"/>
      <c r="AC76" s="106">
        <f t="shared" si="47"/>
        <v>0</v>
      </c>
      <c r="AD76" s="107"/>
      <c r="AE76" s="106">
        <f t="shared" si="48"/>
        <v>0</v>
      </c>
      <c r="AF76" s="106"/>
      <c r="AG76" s="106">
        <f t="shared" si="49"/>
        <v>0</v>
      </c>
      <c r="AH76" s="106"/>
      <c r="AI76" s="106">
        <f t="shared" si="50"/>
        <v>0</v>
      </c>
      <c r="AJ76" s="106">
        <v>0</v>
      </c>
      <c r="AK76" s="106">
        <f t="shared" si="51"/>
        <v>0</v>
      </c>
      <c r="AL76" s="106">
        <v>110000</v>
      </c>
      <c r="AM76" s="106">
        <v>200000</v>
      </c>
      <c r="AN76" s="106">
        <v>150000</v>
      </c>
      <c r="AO76" s="106">
        <v>50000</v>
      </c>
      <c r="AP76" s="106">
        <f t="shared" si="52"/>
        <v>2612826.9230769225</v>
      </c>
      <c r="AQ76" s="106"/>
      <c r="AR76" s="106"/>
      <c r="AS76" s="106"/>
      <c r="AT76" s="106"/>
      <c r="AU76" s="106"/>
      <c r="AV76" s="106"/>
      <c r="AW76" s="106">
        <f t="shared" si="53"/>
        <v>2612826.9230769225</v>
      </c>
      <c r="AX76" s="109"/>
      <c r="AY76" s="172"/>
      <c r="AZ76" s="175"/>
      <c r="BA76" s="174"/>
      <c r="BB76" s="173"/>
      <c r="BC76" s="172"/>
      <c r="BD76" s="171" t="e">
        <f>VLOOKUP(C76,'[5]SA'' Fac'!C$9:AJ$188,34,)</f>
        <v>#REF!</v>
      </c>
      <c r="BE76" s="169"/>
      <c r="BF76" s="170" t="e">
        <f t="shared" si="54"/>
        <v>#REF!</v>
      </c>
      <c r="BG76" s="169" t="e">
        <f t="shared" si="55"/>
        <v>#VALUE!</v>
      </c>
      <c r="BH76" s="168" t="e">
        <f t="shared" si="56"/>
        <v>#VALUE!</v>
      </c>
      <c r="BI76" s="166"/>
      <c r="BJ76" s="176"/>
      <c r="BK76" s="166"/>
    </row>
    <row r="77" spans="1:63" s="168" customFormat="1" ht="27.95" customHeight="1">
      <c r="A77" s="99">
        <v>74</v>
      </c>
      <c r="B77" s="100" t="s">
        <v>482</v>
      </c>
      <c r="C77" s="101" t="s">
        <v>481</v>
      </c>
      <c r="D77" s="102" t="s">
        <v>182</v>
      </c>
      <c r="E77" s="103" t="s">
        <v>480</v>
      </c>
      <c r="F77" s="104" t="s">
        <v>175</v>
      </c>
      <c r="G77" s="105" t="s">
        <v>473</v>
      </c>
      <c r="H77" s="106">
        <v>2440000</v>
      </c>
      <c r="I77" s="107">
        <v>64</v>
      </c>
      <c r="J77" s="106">
        <f t="shared" si="38"/>
        <v>750769.23076923075</v>
      </c>
      <c r="K77" s="108"/>
      <c r="L77" s="106">
        <f t="shared" si="39"/>
        <v>0</v>
      </c>
      <c r="M77" s="108">
        <v>0</v>
      </c>
      <c r="N77" s="106">
        <f t="shared" si="40"/>
        <v>0</v>
      </c>
      <c r="O77" s="108"/>
      <c r="P77" s="106">
        <f t="shared" si="41"/>
        <v>0</v>
      </c>
      <c r="Q77" s="108"/>
      <c r="R77" s="106">
        <f t="shared" si="42"/>
        <v>0</v>
      </c>
      <c r="S77" s="108"/>
      <c r="T77" s="106">
        <f t="shared" si="43"/>
        <v>0</v>
      </c>
      <c r="U77" s="106">
        <v>0</v>
      </c>
      <c r="V77" s="106">
        <f t="shared" si="44"/>
        <v>0</v>
      </c>
      <c r="W77" s="106">
        <v>100000</v>
      </c>
      <c r="X77" s="106">
        <f t="shared" si="45"/>
        <v>30769.23076923077</v>
      </c>
      <c r="Y77" s="106">
        <v>1905000</v>
      </c>
      <c r="Z77" s="107">
        <v>133.6</v>
      </c>
      <c r="AA77" s="106">
        <f t="shared" si="46"/>
        <v>1223596.1538461538</v>
      </c>
      <c r="AB77" s="106"/>
      <c r="AC77" s="106">
        <f t="shared" si="47"/>
        <v>0</v>
      </c>
      <c r="AD77" s="107"/>
      <c r="AE77" s="106">
        <f t="shared" si="48"/>
        <v>0</v>
      </c>
      <c r="AF77" s="106"/>
      <c r="AG77" s="106">
        <f t="shared" si="49"/>
        <v>0</v>
      </c>
      <c r="AH77" s="106"/>
      <c r="AI77" s="106">
        <f t="shared" si="50"/>
        <v>0</v>
      </c>
      <c r="AJ77" s="106">
        <v>0</v>
      </c>
      <c r="AK77" s="106">
        <f t="shared" si="51"/>
        <v>0</v>
      </c>
      <c r="AL77" s="106">
        <v>0</v>
      </c>
      <c r="AM77" s="106">
        <v>192307.69230769231</v>
      </c>
      <c r="AN77" s="106">
        <v>144230.76923076922</v>
      </c>
      <c r="AO77" s="106">
        <v>48076.923076923078</v>
      </c>
      <c r="AP77" s="106">
        <f t="shared" si="52"/>
        <v>2389750</v>
      </c>
      <c r="AQ77" s="106"/>
      <c r="AR77" s="106"/>
      <c r="AS77" s="106"/>
      <c r="AT77" s="106"/>
      <c r="AU77" s="106"/>
      <c r="AV77" s="106"/>
      <c r="AW77" s="106">
        <f t="shared" si="53"/>
        <v>2389750</v>
      </c>
      <c r="AX77" s="109"/>
      <c r="AY77" s="172"/>
      <c r="AZ77" s="175"/>
      <c r="BA77" s="174"/>
      <c r="BB77" s="173"/>
      <c r="BC77" s="172"/>
      <c r="BD77" s="171" t="e">
        <f>VLOOKUP(C77,'[5]SA'' Fac'!C$9:AJ$188,34,)</f>
        <v>#REF!</v>
      </c>
      <c r="BE77" s="169"/>
      <c r="BF77" s="170" t="e">
        <f t="shared" si="54"/>
        <v>#REF!</v>
      </c>
      <c r="BG77" s="169" t="e">
        <f t="shared" si="55"/>
        <v>#VALUE!</v>
      </c>
      <c r="BH77" s="168" t="e">
        <f t="shared" si="56"/>
        <v>#VALUE!</v>
      </c>
      <c r="BI77" s="166"/>
      <c r="BJ77" s="176"/>
      <c r="BK77" s="166"/>
    </row>
    <row r="78" spans="1:63" s="168" customFormat="1" ht="27.95" customHeight="1">
      <c r="A78" s="99">
        <v>75</v>
      </c>
      <c r="B78" s="100" t="s">
        <v>479</v>
      </c>
      <c r="C78" s="101" t="s">
        <v>478</v>
      </c>
      <c r="D78" s="102" t="s">
        <v>177</v>
      </c>
      <c r="E78" s="103" t="s">
        <v>477</v>
      </c>
      <c r="F78" s="104" t="s">
        <v>197</v>
      </c>
      <c r="G78" s="105" t="s">
        <v>473</v>
      </c>
      <c r="H78" s="106">
        <v>2750000</v>
      </c>
      <c r="I78" s="107">
        <v>0</v>
      </c>
      <c r="J78" s="106">
        <f t="shared" si="38"/>
        <v>0</v>
      </c>
      <c r="K78" s="108"/>
      <c r="L78" s="106">
        <f t="shared" si="39"/>
        <v>0</v>
      </c>
      <c r="M78" s="108">
        <v>0</v>
      </c>
      <c r="N78" s="106">
        <f t="shared" si="40"/>
        <v>0</v>
      </c>
      <c r="O78" s="108"/>
      <c r="P78" s="106">
        <f t="shared" si="41"/>
        <v>0</v>
      </c>
      <c r="Q78" s="108"/>
      <c r="R78" s="106">
        <f t="shared" si="42"/>
        <v>0</v>
      </c>
      <c r="S78" s="108"/>
      <c r="T78" s="106">
        <f t="shared" si="43"/>
        <v>0</v>
      </c>
      <c r="U78" s="106">
        <v>350000</v>
      </c>
      <c r="V78" s="106">
        <f t="shared" si="44"/>
        <v>0</v>
      </c>
      <c r="W78" s="106">
        <v>350000</v>
      </c>
      <c r="X78" s="106">
        <f t="shared" si="45"/>
        <v>0</v>
      </c>
      <c r="Y78" s="106">
        <v>2450000</v>
      </c>
      <c r="Z78" s="107">
        <v>205.6</v>
      </c>
      <c r="AA78" s="106">
        <f t="shared" si="46"/>
        <v>2421730.7692307695</v>
      </c>
      <c r="AB78" s="106"/>
      <c r="AC78" s="106">
        <f t="shared" si="47"/>
        <v>0</v>
      </c>
      <c r="AD78" s="107">
        <v>2.5</v>
      </c>
      <c r="AE78" s="106">
        <f t="shared" si="48"/>
        <v>44170.673076923078</v>
      </c>
      <c r="AF78" s="106"/>
      <c r="AG78" s="106">
        <f t="shared" si="49"/>
        <v>0</v>
      </c>
      <c r="AH78" s="106"/>
      <c r="AI78" s="106">
        <f t="shared" si="50"/>
        <v>0</v>
      </c>
      <c r="AJ78" s="106">
        <v>440000</v>
      </c>
      <c r="AK78" s="106">
        <f t="shared" si="51"/>
        <v>434923.07692307688</v>
      </c>
      <c r="AL78" s="106">
        <v>110000</v>
      </c>
      <c r="AM78" s="106">
        <v>200000</v>
      </c>
      <c r="AN78" s="106">
        <v>150000</v>
      </c>
      <c r="AO78" s="106">
        <v>50000</v>
      </c>
      <c r="AP78" s="106">
        <f t="shared" si="52"/>
        <v>3410824.5192307695</v>
      </c>
      <c r="AQ78" s="106"/>
      <c r="AR78" s="106"/>
      <c r="AS78" s="106"/>
      <c r="AT78" s="106"/>
      <c r="AU78" s="106"/>
      <c r="AV78" s="106"/>
      <c r="AW78" s="106">
        <f t="shared" si="53"/>
        <v>3410824.5192307695</v>
      </c>
      <c r="AX78" s="109"/>
      <c r="AY78" s="172"/>
      <c r="AZ78" s="175"/>
      <c r="BA78" s="174"/>
      <c r="BB78" s="173"/>
      <c r="BC78" s="172"/>
      <c r="BD78" s="171" t="e">
        <f>VLOOKUP(C78,'[5]SA'' Fac'!C$9:AJ$188,34,)</f>
        <v>#REF!</v>
      </c>
      <c r="BE78" s="169"/>
      <c r="BF78" s="170" t="e">
        <f t="shared" si="54"/>
        <v>#REF!</v>
      </c>
      <c r="BG78" s="169" t="e">
        <f t="shared" si="55"/>
        <v>#VALUE!</v>
      </c>
      <c r="BH78" s="168" t="e">
        <f t="shared" si="56"/>
        <v>#VALUE!</v>
      </c>
      <c r="BI78" s="166"/>
      <c r="BJ78" s="176"/>
      <c r="BK78" s="166"/>
    </row>
    <row r="79" spans="1:63" s="168" customFormat="1" ht="27.95" customHeight="1">
      <c r="A79" s="99">
        <v>76</v>
      </c>
      <c r="B79" s="100" t="s">
        <v>476</v>
      </c>
      <c r="C79" s="101" t="s">
        <v>475</v>
      </c>
      <c r="D79" s="102" t="s">
        <v>182</v>
      </c>
      <c r="E79" s="103" t="s">
        <v>474</v>
      </c>
      <c r="F79" s="104" t="s">
        <v>197</v>
      </c>
      <c r="G79" s="105" t="s">
        <v>473</v>
      </c>
      <c r="H79" s="106">
        <v>2750000</v>
      </c>
      <c r="I79" s="107">
        <v>0</v>
      </c>
      <c r="J79" s="106">
        <f t="shared" si="38"/>
        <v>0</v>
      </c>
      <c r="K79" s="108"/>
      <c r="L79" s="106">
        <f t="shared" si="39"/>
        <v>0</v>
      </c>
      <c r="M79" s="108">
        <v>0</v>
      </c>
      <c r="N79" s="106">
        <f t="shared" si="40"/>
        <v>0</v>
      </c>
      <c r="O79" s="108"/>
      <c r="P79" s="106">
        <f t="shared" si="41"/>
        <v>0</v>
      </c>
      <c r="Q79" s="108"/>
      <c r="R79" s="106">
        <f t="shared" si="42"/>
        <v>0</v>
      </c>
      <c r="S79" s="108"/>
      <c r="T79" s="106">
        <f t="shared" si="43"/>
        <v>0</v>
      </c>
      <c r="U79" s="106">
        <v>350000</v>
      </c>
      <c r="V79" s="106">
        <f t="shared" si="44"/>
        <v>0</v>
      </c>
      <c r="W79" s="106">
        <v>350000</v>
      </c>
      <c r="X79" s="106">
        <f t="shared" si="45"/>
        <v>0</v>
      </c>
      <c r="Y79" s="106">
        <v>2450000</v>
      </c>
      <c r="Z79" s="107">
        <v>145.6</v>
      </c>
      <c r="AA79" s="106">
        <f t="shared" si="46"/>
        <v>1715000</v>
      </c>
      <c r="AB79" s="106"/>
      <c r="AC79" s="106">
        <f t="shared" si="47"/>
        <v>0</v>
      </c>
      <c r="AD79" s="107"/>
      <c r="AE79" s="106">
        <f t="shared" si="48"/>
        <v>0</v>
      </c>
      <c r="AF79" s="106"/>
      <c r="AG79" s="106">
        <f t="shared" si="49"/>
        <v>0</v>
      </c>
      <c r="AH79" s="106"/>
      <c r="AI79" s="106">
        <f t="shared" si="50"/>
        <v>0</v>
      </c>
      <c r="AJ79" s="106">
        <v>440000</v>
      </c>
      <c r="AK79" s="106">
        <f t="shared" si="51"/>
        <v>307999.99999999994</v>
      </c>
      <c r="AL79" s="106">
        <v>0</v>
      </c>
      <c r="AM79" s="106">
        <v>142307.69230769231</v>
      </c>
      <c r="AN79" s="106">
        <v>106730.76923076923</v>
      </c>
      <c r="AO79" s="106">
        <v>35576.923076923078</v>
      </c>
      <c r="AP79" s="106">
        <f t="shared" si="52"/>
        <v>2307615.3846153845</v>
      </c>
      <c r="AQ79" s="106"/>
      <c r="AR79" s="106"/>
      <c r="AS79" s="106"/>
      <c r="AT79" s="106"/>
      <c r="AU79" s="106"/>
      <c r="AV79" s="106"/>
      <c r="AW79" s="106">
        <f t="shared" si="53"/>
        <v>2307615.3846153845</v>
      </c>
      <c r="AX79" s="109"/>
      <c r="AY79" s="172"/>
      <c r="AZ79" s="175"/>
      <c r="BA79" s="174"/>
      <c r="BB79" s="173"/>
      <c r="BC79" s="172"/>
      <c r="BD79" s="171" t="e">
        <f>VLOOKUP(C79,'[5]SA'' Fac'!C$9:AJ$188,34,)</f>
        <v>#REF!</v>
      </c>
      <c r="BE79" s="169"/>
      <c r="BF79" s="170" t="e">
        <f t="shared" si="54"/>
        <v>#REF!</v>
      </c>
      <c r="BG79" s="169" t="e">
        <f t="shared" si="55"/>
        <v>#VALUE!</v>
      </c>
      <c r="BH79" s="168" t="e">
        <f t="shared" si="56"/>
        <v>#VALUE!</v>
      </c>
      <c r="BI79" s="166"/>
      <c r="BJ79" s="176"/>
      <c r="BK79" s="166"/>
    </row>
    <row r="80" spans="1:63" s="168" customFormat="1" ht="27.95" customHeight="1">
      <c r="A80" s="99">
        <v>77</v>
      </c>
      <c r="B80" s="100" t="s">
        <v>472</v>
      </c>
      <c r="C80" s="101" t="s">
        <v>471</v>
      </c>
      <c r="D80" s="102" t="s">
        <v>182</v>
      </c>
      <c r="E80" s="103" t="s">
        <v>470</v>
      </c>
      <c r="F80" s="104" t="s">
        <v>175</v>
      </c>
      <c r="G80" s="105" t="s">
        <v>447</v>
      </c>
      <c r="H80" s="106">
        <v>2440000</v>
      </c>
      <c r="I80" s="107">
        <v>32</v>
      </c>
      <c r="J80" s="106">
        <f t="shared" si="38"/>
        <v>375384.61538461538</v>
      </c>
      <c r="K80" s="108"/>
      <c r="L80" s="106">
        <f t="shared" si="39"/>
        <v>0</v>
      </c>
      <c r="M80" s="108">
        <v>0</v>
      </c>
      <c r="N80" s="106">
        <f t="shared" si="40"/>
        <v>0</v>
      </c>
      <c r="O80" s="108"/>
      <c r="P80" s="106">
        <f t="shared" si="41"/>
        <v>0</v>
      </c>
      <c r="Q80" s="108"/>
      <c r="R80" s="106">
        <f t="shared" si="42"/>
        <v>0</v>
      </c>
      <c r="S80" s="108"/>
      <c r="T80" s="106">
        <f t="shared" si="43"/>
        <v>0</v>
      </c>
      <c r="U80" s="106">
        <v>0</v>
      </c>
      <c r="V80" s="106">
        <f t="shared" si="44"/>
        <v>0</v>
      </c>
      <c r="W80" s="106">
        <v>100000</v>
      </c>
      <c r="X80" s="106">
        <f t="shared" si="45"/>
        <v>15384.615384615385</v>
      </c>
      <c r="Y80" s="106">
        <v>1905000</v>
      </c>
      <c r="Z80" s="107">
        <v>141.6</v>
      </c>
      <c r="AA80" s="106">
        <f t="shared" si="46"/>
        <v>1296865.3846153845</v>
      </c>
      <c r="AB80" s="106"/>
      <c r="AC80" s="106">
        <f t="shared" si="47"/>
        <v>0</v>
      </c>
      <c r="AD80" s="107"/>
      <c r="AE80" s="106">
        <f t="shared" si="48"/>
        <v>0</v>
      </c>
      <c r="AF80" s="106"/>
      <c r="AG80" s="106">
        <f t="shared" si="49"/>
        <v>0</v>
      </c>
      <c r="AH80" s="106"/>
      <c r="AI80" s="106">
        <f t="shared" si="50"/>
        <v>0</v>
      </c>
      <c r="AJ80" s="106">
        <v>0</v>
      </c>
      <c r="AK80" s="106">
        <f t="shared" si="51"/>
        <v>0</v>
      </c>
      <c r="AL80" s="106">
        <v>0</v>
      </c>
      <c r="AM80" s="106">
        <v>169230.76923076922</v>
      </c>
      <c r="AN80" s="106">
        <v>126923.07692307692</v>
      </c>
      <c r="AO80" s="106">
        <v>42307.692307692305</v>
      </c>
      <c r="AP80" s="106">
        <f t="shared" si="52"/>
        <v>2026096.1538461538</v>
      </c>
      <c r="AQ80" s="106"/>
      <c r="AR80" s="106"/>
      <c r="AS80" s="106"/>
      <c r="AT80" s="106"/>
      <c r="AU80" s="106"/>
      <c r="AV80" s="106"/>
      <c r="AW80" s="106">
        <f t="shared" si="53"/>
        <v>2026096.1538461538</v>
      </c>
      <c r="AX80" s="109"/>
      <c r="AY80" s="172"/>
      <c r="AZ80" s="175"/>
      <c r="BA80" s="174"/>
      <c r="BB80" s="173"/>
      <c r="BC80" s="172"/>
      <c r="BD80" s="171" t="e">
        <f>VLOOKUP(C80,'[5]SA'' Fac'!C$9:AJ$188,34,)</f>
        <v>#REF!</v>
      </c>
      <c r="BE80" s="169"/>
      <c r="BF80" s="170" t="e">
        <f t="shared" si="54"/>
        <v>#REF!</v>
      </c>
      <c r="BG80" s="169" t="e">
        <f t="shared" si="55"/>
        <v>#VALUE!</v>
      </c>
      <c r="BH80" s="168" t="e">
        <f t="shared" si="56"/>
        <v>#VALUE!</v>
      </c>
      <c r="BI80" s="166"/>
      <c r="BJ80" s="176"/>
      <c r="BK80" s="166"/>
    </row>
    <row r="81" spans="1:63" s="168" customFormat="1" ht="27.95" customHeight="1">
      <c r="A81" s="99">
        <v>78</v>
      </c>
      <c r="B81" s="100" t="s">
        <v>469</v>
      </c>
      <c r="C81" s="101" t="s">
        <v>468</v>
      </c>
      <c r="D81" s="102" t="s">
        <v>177</v>
      </c>
      <c r="E81" s="103" t="s">
        <v>467</v>
      </c>
      <c r="F81" s="104" t="s">
        <v>175</v>
      </c>
      <c r="G81" s="105" t="s">
        <v>447</v>
      </c>
      <c r="H81" s="106">
        <v>2440000</v>
      </c>
      <c r="I81" s="107">
        <v>64</v>
      </c>
      <c r="J81" s="106">
        <f t="shared" si="38"/>
        <v>750769.23076923075</v>
      </c>
      <c r="K81" s="108"/>
      <c r="L81" s="106">
        <f t="shared" si="39"/>
        <v>0</v>
      </c>
      <c r="M81" s="108">
        <v>0</v>
      </c>
      <c r="N81" s="106">
        <f t="shared" si="40"/>
        <v>0</v>
      </c>
      <c r="O81" s="108"/>
      <c r="P81" s="106">
        <f t="shared" si="41"/>
        <v>0</v>
      </c>
      <c r="Q81" s="108"/>
      <c r="R81" s="106">
        <f t="shared" si="42"/>
        <v>0</v>
      </c>
      <c r="S81" s="108"/>
      <c r="T81" s="106">
        <f t="shared" si="43"/>
        <v>0</v>
      </c>
      <c r="U81" s="106">
        <v>0</v>
      </c>
      <c r="V81" s="106">
        <f t="shared" si="44"/>
        <v>0</v>
      </c>
      <c r="W81" s="106">
        <v>100000</v>
      </c>
      <c r="X81" s="106">
        <f t="shared" si="45"/>
        <v>30769.23076923077</v>
      </c>
      <c r="Y81" s="106">
        <v>1905000</v>
      </c>
      <c r="Z81" s="107">
        <v>129.6</v>
      </c>
      <c r="AA81" s="106">
        <f t="shared" si="46"/>
        <v>1186961.5384615383</v>
      </c>
      <c r="AB81" s="106"/>
      <c r="AC81" s="106">
        <f t="shared" si="47"/>
        <v>0</v>
      </c>
      <c r="AD81" s="107"/>
      <c r="AE81" s="106">
        <f t="shared" si="48"/>
        <v>0</v>
      </c>
      <c r="AF81" s="106"/>
      <c r="AG81" s="106">
        <f t="shared" si="49"/>
        <v>0</v>
      </c>
      <c r="AH81" s="106"/>
      <c r="AI81" s="106">
        <f t="shared" si="50"/>
        <v>0</v>
      </c>
      <c r="AJ81" s="106">
        <v>0</v>
      </c>
      <c r="AK81" s="106">
        <f t="shared" si="51"/>
        <v>0</v>
      </c>
      <c r="AL81" s="106">
        <v>0</v>
      </c>
      <c r="AM81" s="106">
        <v>188461.53846153847</v>
      </c>
      <c r="AN81" s="106">
        <v>141346.15384615384</v>
      </c>
      <c r="AO81" s="106">
        <v>47115.384615384617</v>
      </c>
      <c r="AP81" s="106">
        <f t="shared" si="52"/>
        <v>2345423.076923077</v>
      </c>
      <c r="AQ81" s="106"/>
      <c r="AR81" s="106"/>
      <c r="AS81" s="106"/>
      <c r="AT81" s="106"/>
      <c r="AU81" s="106"/>
      <c r="AV81" s="106"/>
      <c r="AW81" s="106">
        <f t="shared" si="53"/>
        <v>2345423.076923077</v>
      </c>
      <c r="AX81" s="109"/>
      <c r="AY81" s="172"/>
      <c r="AZ81" s="175"/>
      <c r="BA81" s="174"/>
      <c r="BB81" s="173"/>
      <c r="BC81" s="172"/>
      <c r="BD81" s="171" t="e">
        <f>VLOOKUP(C81,'[5]SA'' Fac'!C$9:AJ$188,34,)</f>
        <v>#REF!</v>
      </c>
      <c r="BE81" s="169"/>
      <c r="BF81" s="170" t="e">
        <f t="shared" si="54"/>
        <v>#REF!</v>
      </c>
      <c r="BG81" s="169" t="e">
        <f t="shared" si="55"/>
        <v>#VALUE!</v>
      </c>
      <c r="BH81" s="168" t="e">
        <f t="shared" si="56"/>
        <v>#VALUE!</v>
      </c>
      <c r="BI81" s="166"/>
      <c r="BJ81" s="176"/>
      <c r="BK81" s="166"/>
    </row>
    <row r="82" spans="1:63" s="168" customFormat="1" ht="27.95" customHeight="1">
      <c r="A82" s="99">
        <v>79</v>
      </c>
      <c r="B82" s="100" t="s">
        <v>466</v>
      </c>
      <c r="C82" s="101" t="s">
        <v>465</v>
      </c>
      <c r="D82" s="102" t="s">
        <v>177</v>
      </c>
      <c r="E82" s="103" t="s">
        <v>464</v>
      </c>
      <c r="F82" s="104" t="s">
        <v>175</v>
      </c>
      <c r="G82" s="105" t="s">
        <v>447</v>
      </c>
      <c r="H82" s="106">
        <v>2440000</v>
      </c>
      <c r="I82" s="107">
        <v>64</v>
      </c>
      <c r="J82" s="106">
        <f t="shared" si="38"/>
        <v>750769.23076923075</v>
      </c>
      <c r="K82" s="108"/>
      <c r="L82" s="106">
        <f t="shared" si="39"/>
        <v>0</v>
      </c>
      <c r="M82" s="108">
        <v>0</v>
      </c>
      <c r="N82" s="106">
        <f t="shared" si="40"/>
        <v>0</v>
      </c>
      <c r="O82" s="108"/>
      <c r="P82" s="106">
        <f t="shared" si="41"/>
        <v>0</v>
      </c>
      <c r="Q82" s="108"/>
      <c r="R82" s="106">
        <f t="shared" si="42"/>
        <v>0</v>
      </c>
      <c r="S82" s="108"/>
      <c r="T82" s="106">
        <f t="shared" si="43"/>
        <v>0</v>
      </c>
      <c r="U82" s="106">
        <v>0</v>
      </c>
      <c r="V82" s="106">
        <f t="shared" si="44"/>
        <v>0</v>
      </c>
      <c r="W82" s="106">
        <v>100000</v>
      </c>
      <c r="X82" s="106">
        <f t="shared" si="45"/>
        <v>30769.23076923077</v>
      </c>
      <c r="Y82" s="106">
        <v>1905000</v>
      </c>
      <c r="Z82" s="107">
        <v>133.6</v>
      </c>
      <c r="AA82" s="106">
        <f t="shared" si="46"/>
        <v>1223596.1538461538</v>
      </c>
      <c r="AB82" s="106"/>
      <c r="AC82" s="106">
        <f t="shared" si="47"/>
        <v>0</v>
      </c>
      <c r="AD82" s="107"/>
      <c r="AE82" s="106">
        <f t="shared" si="48"/>
        <v>0</v>
      </c>
      <c r="AF82" s="106"/>
      <c r="AG82" s="106">
        <f t="shared" si="49"/>
        <v>0</v>
      </c>
      <c r="AH82" s="106"/>
      <c r="AI82" s="106">
        <f t="shared" si="50"/>
        <v>0</v>
      </c>
      <c r="AJ82" s="106">
        <v>0</v>
      </c>
      <c r="AK82" s="106">
        <f t="shared" si="51"/>
        <v>0</v>
      </c>
      <c r="AL82" s="106">
        <v>0</v>
      </c>
      <c r="AM82" s="106">
        <v>192307.69230769231</v>
      </c>
      <c r="AN82" s="106">
        <v>144230.76923076922</v>
      </c>
      <c r="AO82" s="106">
        <v>48076.923076923078</v>
      </c>
      <c r="AP82" s="106">
        <f t="shared" si="52"/>
        <v>2389750</v>
      </c>
      <c r="AQ82" s="106"/>
      <c r="AR82" s="106"/>
      <c r="AS82" s="106"/>
      <c r="AT82" s="106"/>
      <c r="AU82" s="106"/>
      <c r="AV82" s="106"/>
      <c r="AW82" s="106">
        <f t="shared" si="53"/>
        <v>2389750</v>
      </c>
      <c r="AX82" s="109"/>
      <c r="AY82" s="172"/>
      <c r="AZ82" s="175"/>
      <c r="BA82" s="174"/>
      <c r="BB82" s="173"/>
      <c r="BC82" s="172"/>
      <c r="BD82" s="171"/>
      <c r="BE82" s="169"/>
      <c r="BF82" s="170">
        <f t="shared" si="54"/>
        <v>0</v>
      </c>
      <c r="BG82" s="169" t="e">
        <f t="shared" si="55"/>
        <v>#VALUE!</v>
      </c>
      <c r="BH82" s="168" t="e">
        <f t="shared" si="56"/>
        <v>#VALUE!</v>
      </c>
      <c r="BI82" s="166"/>
      <c r="BJ82" s="176"/>
      <c r="BK82" s="166"/>
    </row>
    <row r="83" spans="1:63" s="168" customFormat="1" ht="27.95" customHeight="1">
      <c r="A83" s="99">
        <v>80</v>
      </c>
      <c r="B83" s="100" t="s">
        <v>463</v>
      </c>
      <c r="C83" s="101" t="s">
        <v>462</v>
      </c>
      <c r="D83" s="102" t="s">
        <v>177</v>
      </c>
      <c r="E83" s="103" t="s">
        <v>461</v>
      </c>
      <c r="F83" s="104" t="s">
        <v>175</v>
      </c>
      <c r="G83" s="105" t="s">
        <v>447</v>
      </c>
      <c r="H83" s="106">
        <v>2440000</v>
      </c>
      <c r="I83" s="107">
        <v>64</v>
      </c>
      <c r="J83" s="106">
        <f t="shared" si="38"/>
        <v>750769.23076923075</v>
      </c>
      <c r="K83" s="108"/>
      <c r="L83" s="106">
        <f t="shared" si="39"/>
        <v>0</v>
      </c>
      <c r="M83" s="108">
        <v>0</v>
      </c>
      <c r="N83" s="106">
        <f t="shared" si="40"/>
        <v>0</v>
      </c>
      <c r="O83" s="108"/>
      <c r="P83" s="106">
        <f t="shared" si="41"/>
        <v>0</v>
      </c>
      <c r="Q83" s="108"/>
      <c r="R83" s="106">
        <f t="shared" si="42"/>
        <v>0</v>
      </c>
      <c r="S83" s="108"/>
      <c r="T83" s="106">
        <f t="shared" si="43"/>
        <v>0</v>
      </c>
      <c r="U83" s="106">
        <v>0</v>
      </c>
      <c r="V83" s="106">
        <f t="shared" si="44"/>
        <v>0</v>
      </c>
      <c r="W83" s="106">
        <v>100000</v>
      </c>
      <c r="X83" s="106">
        <f t="shared" si="45"/>
        <v>30769.23076923077</v>
      </c>
      <c r="Y83" s="106">
        <v>1905000</v>
      </c>
      <c r="Z83" s="107">
        <v>137.6</v>
      </c>
      <c r="AA83" s="106">
        <f t="shared" si="46"/>
        <v>1260230.769230769</v>
      </c>
      <c r="AB83" s="106"/>
      <c r="AC83" s="106">
        <f t="shared" si="47"/>
        <v>0</v>
      </c>
      <c r="AD83" s="107"/>
      <c r="AE83" s="106">
        <f t="shared" si="48"/>
        <v>0</v>
      </c>
      <c r="AF83" s="106"/>
      <c r="AG83" s="106">
        <f t="shared" si="49"/>
        <v>0</v>
      </c>
      <c r="AH83" s="106"/>
      <c r="AI83" s="106">
        <f t="shared" si="50"/>
        <v>0</v>
      </c>
      <c r="AJ83" s="106">
        <v>0</v>
      </c>
      <c r="AK83" s="106">
        <f t="shared" si="51"/>
        <v>0</v>
      </c>
      <c r="AL83" s="106">
        <v>0</v>
      </c>
      <c r="AM83" s="106">
        <v>196153.84615384616</v>
      </c>
      <c r="AN83" s="106">
        <v>147115.38461538462</v>
      </c>
      <c r="AO83" s="106">
        <v>49038.461538461539</v>
      </c>
      <c r="AP83" s="106">
        <f t="shared" si="52"/>
        <v>2434076.923076923</v>
      </c>
      <c r="AQ83" s="106"/>
      <c r="AR83" s="106"/>
      <c r="AS83" s="106"/>
      <c r="AT83" s="106"/>
      <c r="AU83" s="106"/>
      <c r="AV83" s="106"/>
      <c r="AW83" s="106">
        <f t="shared" si="53"/>
        <v>2434076.923076923</v>
      </c>
      <c r="AX83" s="109"/>
      <c r="AY83" s="172"/>
      <c r="AZ83" s="175"/>
      <c r="BA83" s="174"/>
      <c r="BB83" s="173"/>
      <c r="BC83" s="172"/>
      <c r="BD83" s="171" t="e">
        <f>VLOOKUP(C83,'[5]SA'' Fac'!C$9:AJ$188,34,)</f>
        <v>#REF!</v>
      </c>
      <c r="BE83" s="169"/>
      <c r="BF83" s="170" t="e">
        <f t="shared" si="54"/>
        <v>#REF!</v>
      </c>
      <c r="BG83" s="169" t="e">
        <f t="shared" si="55"/>
        <v>#VALUE!</v>
      </c>
      <c r="BH83" s="168" t="e">
        <f t="shared" si="56"/>
        <v>#VALUE!</v>
      </c>
      <c r="BI83" s="166"/>
      <c r="BJ83" s="176"/>
      <c r="BK83" s="166"/>
    </row>
    <row r="84" spans="1:63" s="168" customFormat="1" ht="27.95" customHeight="1">
      <c r="A84" s="99">
        <v>81</v>
      </c>
      <c r="B84" s="100" t="s">
        <v>460</v>
      </c>
      <c r="C84" s="101" t="s">
        <v>459</v>
      </c>
      <c r="D84" s="102" t="s">
        <v>177</v>
      </c>
      <c r="E84" s="103" t="s">
        <v>458</v>
      </c>
      <c r="F84" s="104" t="s">
        <v>175</v>
      </c>
      <c r="G84" s="105" t="s">
        <v>447</v>
      </c>
      <c r="H84" s="106">
        <v>2440000</v>
      </c>
      <c r="I84" s="107">
        <v>64</v>
      </c>
      <c r="J84" s="106">
        <f t="shared" si="38"/>
        <v>750769.23076923075</v>
      </c>
      <c r="K84" s="108"/>
      <c r="L84" s="106">
        <f t="shared" si="39"/>
        <v>0</v>
      </c>
      <c r="M84" s="108">
        <v>0</v>
      </c>
      <c r="N84" s="106">
        <f t="shared" si="40"/>
        <v>0</v>
      </c>
      <c r="O84" s="108"/>
      <c r="P84" s="106">
        <f t="shared" si="41"/>
        <v>0</v>
      </c>
      <c r="Q84" s="108"/>
      <c r="R84" s="106">
        <f t="shared" si="42"/>
        <v>0</v>
      </c>
      <c r="S84" s="108"/>
      <c r="T84" s="106">
        <f t="shared" si="43"/>
        <v>0</v>
      </c>
      <c r="U84" s="106">
        <v>0</v>
      </c>
      <c r="V84" s="106">
        <f t="shared" si="44"/>
        <v>0</v>
      </c>
      <c r="W84" s="106">
        <v>100000</v>
      </c>
      <c r="X84" s="106">
        <f t="shared" si="45"/>
        <v>30769.23076923077</v>
      </c>
      <c r="Y84" s="106">
        <v>1905000</v>
      </c>
      <c r="Z84" s="107">
        <v>129.6</v>
      </c>
      <c r="AA84" s="106">
        <f t="shared" si="46"/>
        <v>1186961.5384615383</v>
      </c>
      <c r="AB84" s="106"/>
      <c r="AC84" s="106">
        <f t="shared" si="47"/>
        <v>0</v>
      </c>
      <c r="AD84" s="107"/>
      <c r="AE84" s="106">
        <f t="shared" si="48"/>
        <v>0</v>
      </c>
      <c r="AF84" s="106"/>
      <c r="AG84" s="106">
        <f t="shared" si="49"/>
        <v>0</v>
      </c>
      <c r="AH84" s="106"/>
      <c r="AI84" s="106">
        <f t="shared" si="50"/>
        <v>0</v>
      </c>
      <c r="AJ84" s="106">
        <v>0</v>
      </c>
      <c r="AK84" s="106">
        <f t="shared" si="51"/>
        <v>0</v>
      </c>
      <c r="AL84" s="106">
        <v>0</v>
      </c>
      <c r="AM84" s="106">
        <v>188461.53846153847</v>
      </c>
      <c r="AN84" s="106">
        <v>141346.15384615384</v>
      </c>
      <c r="AO84" s="106">
        <v>47115.384615384617</v>
      </c>
      <c r="AP84" s="106">
        <f t="shared" si="52"/>
        <v>2345423.076923077</v>
      </c>
      <c r="AQ84" s="106"/>
      <c r="AR84" s="106"/>
      <c r="AS84" s="106"/>
      <c r="AT84" s="106"/>
      <c r="AU84" s="106"/>
      <c r="AV84" s="106"/>
      <c r="AW84" s="106">
        <f t="shared" si="53"/>
        <v>2345423.076923077</v>
      </c>
      <c r="AX84" s="109"/>
      <c r="AY84" s="172"/>
      <c r="AZ84" s="175"/>
      <c r="BA84" s="174"/>
      <c r="BB84" s="173"/>
      <c r="BC84" s="172"/>
      <c r="BD84" s="171" t="e">
        <f>VLOOKUP(C84,'[5]SA'' Fac'!C$9:AJ$188,34,)</f>
        <v>#REF!</v>
      </c>
      <c r="BE84" s="169"/>
      <c r="BF84" s="170" t="e">
        <f t="shared" si="54"/>
        <v>#REF!</v>
      </c>
      <c r="BG84" s="169" t="e">
        <f t="shared" si="55"/>
        <v>#VALUE!</v>
      </c>
      <c r="BH84" s="168" t="e">
        <f t="shared" si="56"/>
        <v>#VALUE!</v>
      </c>
      <c r="BI84" s="166"/>
      <c r="BJ84" s="176"/>
      <c r="BK84" s="166"/>
    </row>
    <row r="85" spans="1:63" s="168" customFormat="1" ht="27.95" customHeight="1">
      <c r="A85" s="99">
        <v>82</v>
      </c>
      <c r="B85" s="100" t="s">
        <v>457</v>
      </c>
      <c r="C85" s="101" t="s">
        <v>456</v>
      </c>
      <c r="D85" s="102" t="s">
        <v>182</v>
      </c>
      <c r="E85" s="103" t="s">
        <v>455</v>
      </c>
      <c r="F85" s="104" t="s">
        <v>175</v>
      </c>
      <c r="G85" s="105" t="s">
        <v>447</v>
      </c>
      <c r="H85" s="106">
        <v>2440000</v>
      </c>
      <c r="I85" s="107">
        <v>50</v>
      </c>
      <c r="J85" s="106">
        <f t="shared" si="38"/>
        <v>586538.4615384615</v>
      </c>
      <c r="K85" s="108"/>
      <c r="L85" s="106">
        <f t="shared" si="39"/>
        <v>0</v>
      </c>
      <c r="M85" s="108">
        <v>16</v>
      </c>
      <c r="N85" s="106">
        <f t="shared" si="40"/>
        <v>187692.30769230769</v>
      </c>
      <c r="O85" s="108"/>
      <c r="P85" s="106">
        <f t="shared" si="41"/>
        <v>0</v>
      </c>
      <c r="Q85" s="108"/>
      <c r="R85" s="106">
        <f t="shared" si="42"/>
        <v>0</v>
      </c>
      <c r="S85" s="108"/>
      <c r="T85" s="106">
        <f t="shared" si="43"/>
        <v>0</v>
      </c>
      <c r="U85" s="106">
        <v>0</v>
      </c>
      <c r="V85" s="106">
        <f t="shared" si="44"/>
        <v>0</v>
      </c>
      <c r="W85" s="106">
        <v>100000</v>
      </c>
      <c r="X85" s="106">
        <f t="shared" si="45"/>
        <v>31730.76923076923</v>
      </c>
      <c r="Y85" s="106">
        <v>1905000</v>
      </c>
      <c r="Z85" s="107">
        <v>121.6</v>
      </c>
      <c r="AA85" s="106">
        <f t="shared" si="46"/>
        <v>1113692.3076923075</v>
      </c>
      <c r="AB85" s="106"/>
      <c r="AC85" s="106">
        <f t="shared" si="47"/>
        <v>0</v>
      </c>
      <c r="AD85" s="107"/>
      <c r="AE85" s="106">
        <f t="shared" si="48"/>
        <v>0</v>
      </c>
      <c r="AF85" s="106"/>
      <c r="AG85" s="106">
        <f t="shared" si="49"/>
        <v>0</v>
      </c>
      <c r="AH85" s="106"/>
      <c r="AI85" s="106">
        <f t="shared" si="50"/>
        <v>0</v>
      </c>
      <c r="AJ85" s="106">
        <v>0</v>
      </c>
      <c r="AK85" s="106">
        <f t="shared" si="51"/>
        <v>0</v>
      </c>
      <c r="AL85" s="106">
        <v>0</v>
      </c>
      <c r="AM85" s="106">
        <v>182692.30769230769</v>
      </c>
      <c r="AN85" s="106">
        <v>137019.23076923078</v>
      </c>
      <c r="AO85" s="106">
        <v>45673.076923076922</v>
      </c>
      <c r="AP85" s="106">
        <f t="shared" si="52"/>
        <v>2285038.461538461</v>
      </c>
      <c r="AQ85" s="106"/>
      <c r="AR85" s="106"/>
      <c r="AS85" s="106"/>
      <c r="AT85" s="106"/>
      <c r="AU85" s="106"/>
      <c r="AV85" s="106"/>
      <c r="AW85" s="106">
        <f t="shared" si="53"/>
        <v>2285038.461538461</v>
      </c>
      <c r="AX85" s="109"/>
      <c r="AY85" s="172"/>
      <c r="AZ85" s="175"/>
      <c r="BA85" s="174"/>
      <c r="BB85" s="173"/>
      <c r="BC85" s="172"/>
      <c r="BD85" s="171" t="e">
        <f>VLOOKUP(C85,'[5]SA'' Fac'!C$9:AJ$188,34,)</f>
        <v>#REF!</v>
      </c>
      <c r="BE85" s="169"/>
      <c r="BF85" s="170" t="e">
        <f t="shared" si="54"/>
        <v>#REF!</v>
      </c>
      <c r="BG85" s="169" t="e">
        <f t="shared" si="55"/>
        <v>#VALUE!</v>
      </c>
      <c r="BH85" s="168" t="e">
        <f t="shared" si="56"/>
        <v>#VALUE!</v>
      </c>
      <c r="BI85" s="166"/>
      <c r="BJ85" s="176"/>
      <c r="BK85" s="166"/>
    </row>
    <row r="86" spans="1:63" s="168" customFormat="1" ht="27.95" customHeight="1">
      <c r="A86" s="99">
        <v>83</v>
      </c>
      <c r="B86" s="100" t="s">
        <v>454</v>
      </c>
      <c r="C86" s="101" t="s">
        <v>453</v>
      </c>
      <c r="D86" s="102" t="s">
        <v>182</v>
      </c>
      <c r="E86" s="103" t="s">
        <v>452</v>
      </c>
      <c r="F86" s="104" t="s">
        <v>175</v>
      </c>
      <c r="G86" s="105" t="s">
        <v>447</v>
      </c>
      <c r="H86" s="106">
        <v>2440000</v>
      </c>
      <c r="I86" s="107">
        <v>64</v>
      </c>
      <c r="J86" s="106">
        <f t="shared" si="38"/>
        <v>750769.23076923075</v>
      </c>
      <c r="K86" s="108"/>
      <c r="L86" s="106">
        <f t="shared" si="39"/>
        <v>0</v>
      </c>
      <c r="M86" s="108">
        <v>0</v>
      </c>
      <c r="N86" s="106">
        <f t="shared" si="40"/>
        <v>0</v>
      </c>
      <c r="O86" s="108"/>
      <c r="P86" s="106">
        <f t="shared" si="41"/>
        <v>0</v>
      </c>
      <c r="Q86" s="108"/>
      <c r="R86" s="106">
        <f t="shared" si="42"/>
        <v>0</v>
      </c>
      <c r="S86" s="108"/>
      <c r="T86" s="106">
        <f t="shared" si="43"/>
        <v>0</v>
      </c>
      <c r="U86" s="106">
        <v>0</v>
      </c>
      <c r="V86" s="106">
        <f t="shared" si="44"/>
        <v>0</v>
      </c>
      <c r="W86" s="106">
        <v>100000</v>
      </c>
      <c r="X86" s="106">
        <f t="shared" si="45"/>
        <v>30769.23076923077</v>
      </c>
      <c r="Y86" s="106">
        <v>1905000</v>
      </c>
      <c r="Z86" s="107">
        <v>125.6</v>
      </c>
      <c r="AA86" s="106">
        <f t="shared" si="46"/>
        <v>1150326.923076923</v>
      </c>
      <c r="AB86" s="106"/>
      <c r="AC86" s="106">
        <f t="shared" si="47"/>
        <v>0</v>
      </c>
      <c r="AD86" s="107"/>
      <c r="AE86" s="106">
        <f t="shared" si="48"/>
        <v>0</v>
      </c>
      <c r="AF86" s="106"/>
      <c r="AG86" s="106">
        <f t="shared" si="49"/>
        <v>0</v>
      </c>
      <c r="AH86" s="106"/>
      <c r="AI86" s="106">
        <f t="shared" si="50"/>
        <v>0</v>
      </c>
      <c r="AJ86" s="106">
        <v>0</v>
      </c>
      <c r="AK86" s="106">
        <f t="shared" si="51"/>
        <v>0</v>
      </c>
      <c r="AL86" s="106">
        <v>0</v>
      </c>
      <c r="AM86" s="106">
        <v>184615.38461538462</v>
      </c>
      <c r="AN86" s="106">
        <v>138461.53846153847</v>
      </c>
      <c r="AO86" s="106">
        <v>46153.846153846156</v>
      </c>
      <c r="AP86" s="106">
        <f t="shared" si="52"/>
        <v>2301096.153846154</v>
      </c>
      <c r="AQ86" s="106"/>
      <c r="AR86" s="106"/>
      <c r="AS86" s="106"/>
      <c r="AT86" s="106"/>
      <c r="AU86" s="106"/>
      <c r="AV86" s="106"/>
      <c r="AW86" s="106">
        <f t="shared" si="53"/>
        <v>2301096.153846154</v>
      </c>
      <c r="AX86" s="109"/>
      <c r="AY86" s="172"/>
      <c r="AZ86" s="175"/>
      <c r="BA86" s="174"/>
      <c r="BB86" s="173"/>
      <c r="BC86" s="172"/>
      <c r="BD86" s="171" t="e">
        <f>VLOOKUP(C86,'[5]SA'' Fac'!C$9:AJ$188,34,)</f>
        <v>#REF!</v>
      </c>
      <c r="BE86" s="169"/>
      <c r="BF86" s="170" t="e">
        <f t="shared" si="54"/>
        <v>#REF!</v>
      </c>
      <c r="BG86" s="169" t="e">
        <f t="shared" si="55"/>
        <v>#VALUE!</v>
      </c>
      <c r="BH86" s="168" t="e">
        <f t="shared" si="56"/>
        <v>#VALUE!</v>
      </c>
      <c r="BI86" s="166"/>
      <c r="BJ86" s="176"/>
      <c r="BK86" s="166"/>
    </row>
    <row r="87" spans="1:63" s="168" customFormat="1" ht="27.95" customHeight="1">
      <c r="A87" s="99">
        <v>84</v>
      </c>
      <c r="B87" s="100" t="s">
        <v>451</v>
      </c>
      <c r="C87" s="101" t="s">
        <v>450</v>
      </c>
      <c r="D87" s="102" t="s">
        <v>449</v>
      </c>
      <c r="E87" s="103" t="s">
        <v>448</v>
      </c>
      <c r="F87" s="104" t="s">
        <v>442</v>
      </c>
      <c r="G87" s="105" t="s">
        <v>447</v>
      </c>
      <c r="H87" s="106">
        <v>2440000</v>
      </c>
      <c r="I87" s="107">
        <v>0</v>
      </c>
      <c r="J87" s="106">
        <f t="shared" si="38"/>
        <v>0</v>
      </c>
      <c r="K87" s="108"/>
      <c r="L87" s="106">
        <f t="shared" si="39"/>
        <v>0</v>
      </c>
      <c r="M87" s="108">
        <v>0</v>
      </c>
      <c r="N87" s="106">
        <f t="shared" si="40"/>
        <v>0</v>
      </c>
      <c r="O87" s="108"/>
      <c r="P87" s="106">
        <f t="shared" si="41"/>
        <v>0</v>
      </c>
      <c r="Q87" s="108"/>
      <c r="R87" s="106">
        <f t="shared" si="42"/>
        <v>0</v>
      </c>
      <c r="S87" s="108"/>
      <c r="T87" s="106">
        <f t="shared" si="43"/>
        <v>0</v>
      </c>
      <c r="U87" s="106">
        <v>340000</v>
      </c>
      <c r="V87" s="106">
        <f t="shared" si="44"/>
        <v>0</v>
      </c>
      <c r="W87" s="106">
        <v>0</v>
      </c>
      <c r="X87" s="106">
        <f t="shared" si="45"/>
        <v>0</v>
      </c>
      <c r="Y87" s="106">
        <v>2150000</v>
      </c>
      <c r="Z87" s="107">
        <v>185.6</v>
      </c>
      <c r="AA87" s="106">
        <f t="shared" si="46"/>
        <v>1918461.5384615383</v>
      </c>
      <c r="AB87" s="106"/>
      <c r="AC87" s="106">
        <f t="shared" si="47"/>
        <v>0</v>
      </c>
      <c r="AD87" s="107"/>
      <c r="AE87" s="106">
        <f t="shared" si="48"/>
        <v>0</v>
      </c>
      <c r="AF87" s="106"/>
      <c r="AG87" s="106">
        <f t="shared" si="49"/>
        <v>0</v>
      </c>
      <c r="AH87" s="106"/>
      <c r="AI87" s="106">
        <f t="shared" si="50"/>
        <v>0</v>
      </c>
      <c r="AJ87" s="106">
        <v>340000</v>
      </c>
      <c r="AK87" s="106">
        <f t="shared" si="51"/>
        <v>303384.61538461538</v>
      </c>
      <c r="AL87" s="106">
        <v>0</v>
      </c>
      <c r="AM87" s="106">
        <v>180769.23076923078</v>
      </c>
      <c r="AN87" s="106">
        <v>135576.92307692306</v>
      </c>
      <c r="AO87" s="106">
        <v>45192.307692307695</v>
      </c>
      <c r="AP87" s="106">
        <f t="shared" si="52"/>
        <v>2583384.6153846155</v>
      </c>
      <c r="AQ87" s="106"/>
      <c r="AR87" s="106"/>
      <c r="AS87" s="106"/>
      <c r="AT87" s="106"/>
      <c r="AU87" s="106"/>
      <c r="AV87" s="106"/>
      <c r="AW87" s="106">
        <f t="shared" si="53"/>
        <v>2583384.6153846155</v>
      </c>
      <c r="AX87" s="109"/>
      <c r="AY87" s="172"/>
      <c r="AZ87" s="175"/>
      <c r="BA87" s="174"/>
      <c r="BB87" s="173"/>
      <c r="BC87" s="172"/>
      <c r="BD87" s="171" t="e">
        <f>VLOOKUP(C87,'[5]SA'' Fac'!C$9:AJ$188,34,)</f>
        <v>#REF!</v>
      </c>
      <c r="BE87" s="169"/>
      <c r="BF87" s="170" t="e">
        <f t="shared" si="54"/>
        <v>#REF!</v>
      </c>
      <c r="BG87" s="169" t="e">
        <f t="shared" si="55"/>
        <v>#VALUE!</v>
      </c>
      <c r="BH87" s="168" t="e">
        <f t="shared" si="56"/>
        <v>#VALUE!</v>
      </c>
      <c r="BI87" s="166"/>
      <c r="BJ87" s="176"/>
      <c r="BK87" s="166"/>
    </row>
    <row r="88" spans="1:63" s="168" customFormat="1" ht="27.95" customHeight="1">
      <c r="A88" s="99">
        <v>85</v>
      </c>
      <c r="B88" s="100" t="s">
        <v>446</v>
      </c>
      <c r="C88" s="101" t="s">
        <v>445</v>
      </c>
      <c r="D88" s="102" t="s">
        <v>444</v>
      </c>
      <c r="E88" s="103" t="s">
        <v>443</v>
      </c>
      <c r="F88" s="104" t="s">
        <v>442</v>
      </c>
      <c r="G88" s="105" t="s">
        <v>420</v>
      </c>
      <c r="H88" s="106">
        <v>2440000</v>
      </c>
      <c r="I88" s="107">
        <v>0</v>
      </c>
      <c r="J88" s="106">
        <f t="shared" si="38"/>
        <v>0</v>
      </c>
      <c r="K88" s="108"/>
      <c r="L88" s="106">
        <f t="shared" si="39"/>
        <v>0</v>
      </c>
      <c r="M88" s="108">
        <v>0</v>
      </c>
      <c r="N88" s="106">
        <f t="shared" si="40"/>
        <v>0</v>
      </c>
      <c r="O88" s="108"/>
      <c r="P88" s="106">
        <f t="shared" si="41"/>
        <v>0</v>
      </c>
      <c r="Q88" s="108"/>
      <c r="R88" s="106">
        <f t="shared" si="42"/>
        <v>0</v>
      </c>
      <c r="S88" s="108"/>
      <c r="T88" s="106">
        <f t="shared" si="43"/>
        <v>0</v>
      </c>
      <c r="U88" s="106">
        <v>340000</v>
      </c>
      <c r="V88" s="106">
        <f t="shared" si="44"/>
        <v>0</v>
      </c>
      <c r="W88" s="106">
        <v>0</v>
      </c>
      <c r="X88" s="106">
        <f t="shared" si="45"/>
        <v>0</v>
      </c>
      <c r="Y88" s="106">
        <v>2150000</v>
      </c>
      <c r="Z88" s="107">
        <v>205.6</v>
      </c>
      <c r="AA88" s="106">
        <f t="shared" si="46"/>
        <v>2125192.3076923075</v>
      </c>
      <c r="AB88" s="106"/>
      <c r="AC88" s="106">
        <f t="shared" si="47"/>
        <v>0</v>
      </c>
      <c r="AD88" s="107"/>
      <c r="AE88" s="106">
        <f t="shared" si="48"/>
        <v>0</v>
      </c>
      <c r="AF88" s="106"/>
      <c r="AG88" s="106">
        <f t="shared" si="49"/>
        <v>0</v>
      </c>
      <c r="AH88" s="106"/>
      <c r="AI88" s="106">
        <f t="shared" si="50"/>
        <v>0</v>
      </c>
      <c r="AJ88" s="106">
        <v>340000</v>
      </c>
      <c r="AK88" s="106">
        <f t="shared" si="51"/>
        <v>336076.92307692306</v>
      </c>
      <c r="AL88" s="106">
        <v>110000</v>
      </c>
      <c r="AM88" s="106">
        <v>200000</v>
      </c>
      <c r="AN88" s="106">
        <v>150000</v>
      </c>
      <c r="AO88" s="106">
        <v>50000</v>
      </c>
      <c r="AP88" s="106">
        <f t="shared" si="52"/>
        <v>2971269.2307692305</v>
      </c>
      <c r="AQ88" s="106"/>
      <c r="AR88" s="106"/>
      <c r="AS88" s="106"/>
      <c r="AT88" s="106"/>
      <c r="AU88" s="106"/>
      <c r="AV88" s="106"/>
      <c r="AW88" s="106">
        <f t="shared" si="53"/>
        <v>2971269.2307692305</v>
      </c>
      <c r="AX88" s="109"/>
      <c r="AY88" s="172"/>
      <c r="AZ88" s="175"/>
      <c r="BA88" s="174"/>
      <c r="BB88" s="173"/>
      <c r="BC88" s="172"/>
      <c r="BD88" s="171" t="e">
        <f>VLOOKUP(C88,'[5]SA'' Fac'!C$9:AJ$188,34,)</f>
        <v>#REF!</v>
      </c>
      <c r="BE88" s="169"/>
      <c r="BF88" s="170" t="e">
        <f t="shared" si="54"/>
        <v>#REF!</v>
      </c>
      <c r="BG88" s="169" t="e">
        <f t="shared" si="55"/>
        <v>#VALUE!</v>
      </c>
      <c r="BH88" s="168" t="e">
        <f t="shared" si="56"/>
        <v>#VALUE!</v>
      </c>
      <c r="BI88" s="166"/>
      <c r="BJ88" s="176"/>
      <c r="BK88" s="166"/>
    </row>
    <row r="89" spans="1:63" s="168" customFormat="1" ht="27.95" customHeight="1">
      <c r="A89" s="99">
        <v>86</v>
      </c>
      <c r="B89" s="100" t="s">
        <v>441</v>
      </c>
      <c r="C89" s="101" t="s">
        <v>440</v>
      </c>
      <c r="D89" s="102" t="s">
        <v>177</v>
      </c>
      <c r="E89" s="103" t="s">
        <v>439</v>
      </c>
      <c r="F89" s="104" t="s">
        <v>175</v>
      </c>
      <c r="G89" s="105" t="s">
        <v>420</v>
      </c>
      <c r="H89" s="106">
        <v>2520000</v>
      </c>
      <c r="I89" s="107">
        <v>56</v>
      </c>
      <c r="J89" s="106">
        <f t="shared" si="38"/>
        <v>678461.5384615385</v>
      </c>
      <c r="K89" s="108"/>
      <c r="L89" s="106">
        <f t="shared" si="39"/>
        <v>0</v>
      </c>
      <c r="M89" s="108">
        <v>0</v>
      </c>
      <c r="N89" s="106">
        <f t="shared" si="40"/>
        <v>0</v>
      </c>
      <c r="O89" s="108"/>
      <c r="P89" s="106">
        <f t="shared" si="41"/>
        <v>0</v>
      </c>
      <c r="Q89" s="108"/>
      <c r="R89" s="106">
        <f t="shared" si="42"/>
        <v>0</v>
      </c>
      <c r="S89" s="108"/>
      <c r="T89" s="106">
        <f t="shared" si="43"/>
        <v>0</v>
      </c>
      <c r="U89" s="106">
        <v>0</v>
      </c>
      <c r="V89" s="106">
        <f t="shared" si="44"/>
        <v>0</v>
      </c>
      <c r="W89" s="106">
        <v>100000</v>
      </c>
      <c r="X89" s="106">
        <f t="shared" si="45"/>
        <v>26923.076923076922</v>
      </c>
      <c r="Y89" s="106">
        <v>1905000</v>
      </c>
      <c r="Z89" s="107">
        <v>137.6</v>
      </c>
      <c r="AA89" s="106">
        <f t="shared" si="46"/>
        <v>1260230.769230769</v>
      </c>
      <c r="AB89" s="106"/>
      <c r="AC89" s="106">
        <f t="shared" si="47"/>
        <v>0</v>
      </c>
      <c r="AD89" s="107"/>
      <c r="AE89" s="106">
        <f t="shared" si="48"/>
        <v>0</v>
      </c>
      <c r="AF89" s="106"/>
      <c r="AG89" s="106">
        <f t="shared" si="49"/>
        <v>0</v>
      </c>
      <c r="AH89" s="106"/>
      <c r="AI89" s="106">
        <f t="shared" si="50"/>
        <v>0</v>
      </c>
      <c r="AJ89" s="106">
        <v>0</v>
      </c>
      <c r="AK89" s="106">
        <f t="shared" si="51"/>
        <v>0</v>
      </c>
      <c r="AL89" s="106">
        <v>0</v>
      </c>
      <c r="AM89" s="106">
        <v>188461.53846153847</v>
      </c>
      <c r="AN89" s="106">
        <v>141346.15384615384</v>
      </c>
      <c r="AO89" s="106">
        <v>47115.384615384617</v>
      </c>
      <c r="AP89" s="106">
        <f t="shared" si="52"/>
        <v>2342538.4615384615</v>
      </c>
      <c r="AQ89" s="106"/>
      <c r="AR89" s="106"/>
      <c r="AS89" s="106"/>
      <c r="AT89" s="106"/>
      <c r="AU89" s="106"/>
      <c r="AV89" s="106"/>
      <c r="AW89" s="106">
        <f t="shared" si="53"/>
        <v>2342538.4615384615</v>
      </c>
      <c r="AX89" s="109"/>
      <c r="AY89" s="172"/>
      <c r="AZ89" s="175"/>
      <c r="BA89" s="174"/>
      <c r="BB89" s="173"/>
      <c r="BC89" s="172"/>
      <c r="BD89" s="171" t="e">
        <f>VLOOKUP(C89,'[5]SA'' Fac'!C$9:AJ$188,34,)</f>
        <v>#REF!</v>
      </c>
      <c r="BE89" s="169"/>
      <c r="BF89" s="170" t="e">
        <f t="shared" si="54"/>
        <v>#REF!</v>
      </c>
      <c r="BG89" s="169" t="e">
        <f t="shared" si="55"/>
        <v>#VALUE!</v>
      </c>
      <c r="BH89" s="168" t="e">
        <f t="shared" si="56"/>
        <v>#VALUE!</v>
      </c>
      <c r="BI89" s="166"/>
      <c r="BJ89" s="176"/>
      <c r="BK89" s="166"/>
    </row>
    <row r="90" spans="1:63" s="168" customFormat="1" ht="27.95" customHeight="1">
      <c r="A90" s="99">
        <v>87</v>
      </c>
      <c r="B90" s="100" t="s">
        <v>438</v>
      </c>
      <c r="C90" s="101" t="s">
        <v>437</v>
      </c>
      <c r="D90" s="102" t="s">
        <v>177</v>
      </c>
      <c r="E90" s="103" t="s">
        <v>436</v>
      </c>
      <c r="F90" s="104" t="s">
        <v>175</v>
      </c>
      <c r="G90" s="105" t="s">
        <v>420</v>
      </c>
      <c r="H90" s="106">
        <v>2440000</v>
      </c>
      <c r="I90" s="107">
        <v>56</v>
      </c>
      <c r="J90" s="106">
        <f t="shared" si="38"/>
        <v>656923.07692307688</v>
      </c>
      <c r="K90" s="108"/>
      <c r="L90" s="106">
        <f t="shared" si="39"/>
        <v>0</v>
      </c>
      <c r="M90" s="108">
        <v>0</v>
      </c>
      <c r="N90" s="106">
        <f t="shared" si="40"/>
        <v>0</v>
      </c>
      <c r="O90" s="108"/>
      <c r="P90" s="106">
        <f t="shared" si="41"/>
        <v>0</v>
      </c>
      <c r="Q90" s="108"/>
      <c r="R90" s="106">
        <f t="shared" si="42"/>
        <v>0</v>
      </c>
      <c r="S90" s="108"/>
      <c r="T90" s="106">
        <f t="shared" si="43"/>
        <v>0</v>
      </c>
      <c r="U90" s="106">
        <v>0</v>
      </c>
      <c r="V90" s="106">
        <f t="shared" si="44"/>
        <v>0</v>
      </c>
      <c r="W90" s="106">
        <v>100000</v>
      </c>
      <c r="X90" s="106">
        <f t="shared" si="45"/>
        <v>26923.076923076922</v>
      </c>
      <c r="Y90" s="106">
        <v>1905000</v>
      </c>
      <c r="Z90" s="107">
        <v>149.6</v>
      </c>
      <c r="AA90" s="106">
        <f t="shared" si="46"/>
        <v>1370134.6153846153</v>
      </c>
      <c r="AB90" s="106"/>
      <c r="AC90" s="106">
        <f t="shared" si="47"/>
        <v>0</v>
      </c>
      <c r="AD90" s="107"/>
      <c r="AE90" s="106">
        <f t="shared" si="48"/>
        <v>0</v>
      </c>
      <c r="AF90" s="106"/>
      <c r="AG90" s="106">
        <f t="shared" si="49"/>
        <v>0</v>
      </c>
      <c r="AH90" s="106"/>
      <c r="AI90" s="106">
        <f t="shared" si="50"/>
        <v>0</v>
      </c>
      <c r="AJ90" s="106">
        <v>0</v>
      </c>
      <c r="AK90" s="106">
        <f t="shared" si="51"/>
        <v>0</v>
      </c>
      <c r="AL90" s="106">
        <v>110000</v>
      </c>
      <c r="AM90" s="106">
        <v>200000</v>
      </c>
      <c r="AN90" s="106">
        <v>150000</v>
      </c>
      <c r="AO90" s="106">
        <v>50000</v>
      </c>
      <c r="AP90" s="106">
        <f t="shared" si="52"/>
        <v>2563980.769230769</v>
      </c>
      <c r="AQ90" s="106"/>
      <c r="AR90" s="106"/>
      <c r="AS90" s="106"/>
      <c r="AT90" s="106"/>
      <c r="AU90" s="106"/>
      <c r="AV90" s="106"/>
      <c r="AW90" s="106">
        <f t="shared" si="53"/>
        <v>2563980.769230769</v>
      </c>
      <c r="AX90" s="109"/>
      <c r="AY90" s="172"/>
      <c r="AZ90" s="175"/>
      <c r="BA90" s="174"/>
      <c r="BB90" s="173"/>
      <c r="BC90" s="172"/>
      <c r="BD90" s="171" t="e">
        <f>VLOOKUP(C90,'[5]SA'' Fac'!C$9:AJ$188,34,)</f>
        <v>#REF!</v>
      </c>
      <c r="BE90" s="169"/>
      <c r="BF90" s="170" t="e">
        <f t="shared" si="54"/>
        <v>#REF!</v>
      </c>
      <c r="BG90" s="169" t="e">
        <f t="shared" si="55"/>
        <v>#VALUE!</v>
      </c>
      <c r="BH90" s="168" t="e">
        <f t="shared" si="56"/>
        <v>#VALUE!</v>
      </c>
      <c r="BI90" s="166"/>
      <c r="BJ90" s="176"/>
      <c r="BK90" s="166"/>
    </row>
    <row r="91" spans="1:63" s="168" customFormat="1" ht="27.95" customHeight="1">
      <c r="A91" s="99">
        <v>88</v>
      </c>
      <c r="B91" s="100" t="s">
        <v>435</v>
      </c>
      <c r="C91" s="101" t="s">
        <v>434</v>
      </c>
      <c r="D91" s="102" t="s">
        <v>182</v>
      </c>
      <c r="E91" s="103" t="s">
        <v>433</v>
      </c>
      <c r="F91" s="104" t="s">
        <v>175</v>
      </c>
      <c r="G91" s="105" t="s">
        <v>420</v>
      </c>
      <c r="H91" s="106">
        <v>2440000</v>
      </c>
      <c r="I91" s="107">
        <v>56</v>
      </c>
      <c r="J91" s="106">
        <f t="shared" si="38"/>
        <v>656923.07692307688</v>
      </c>
      <c r="K91" s="108"/>
      <c r="L91" s="106">
        <f t="shared" si="39"/>
        <v>0</v>
      </c>
      <c r="M91" s="108">
        <v>0</v>
      </c>
      <c r="N91" s="106">
        <f t="shared" si="40"/>
        <v>0</v>
      </c>
      <c r="O91" s="108"/>
      <c r="P91" s="106">
        <f t="shared" si="41"/>
        <v>0</v>
      </c>
      <c r="Q91" s="108"/>
      <c r="R91" s="106">
        <f t="shared" si="42"/>
        <v>0</v>
      </c>
      <c r="S91" s="108"/>
      <c r="T91" s="106">
        <f t="shared" si="43"/>
        <v>0</v>
      </c>
      <c r="U91" s="106">
        <v>0</v>
      </c>
      <c r="V91" s="106">
        <f t="shared" si="44"/>
        <v>0</v>
      </c>
      <c r="W91" s="106">
        <v>100000</v>
      </c>
      <c r="X91" s="106">
        <f t="shared" si="45"/>
        <v>26923.076923076922</v>
      </c>
      <c r="Y91" s="106">
        <v>1905000</v>
      </c>
      <c r="Z91" s="107">
        <v>149.6</v>
      </c>
      <c r="AA91" s="106">
        <f t="shared" si="46"/>
        <v>1370134.6153846153</v>
      </c>
      <c r="AB91" s="106"/>
      <c r="AC91" s="106">
        <f t="shared" si="47"/>
        <v>0</v>
      </c>
      <c r="AD91" s="107"/>
      <c r="AE91" s="106">
        <f t="shared" si="48"/>
        <v>0</v>
      </c>
      <c r="AF91" s="106"/>
      <c r="AG91" s="106">
        <f t="shared" si="49"/>
        <v>0</v>
      </c>
      <c r="AH91" s="106"/>
      <c r="AI91" s="106">
        <f t="shared" si="50"/>
        <v>0</v>
      </c>
      <c r="AJ91" s="106">
        <v>0</v>
      </c>
      <c r="AK91" s="106">
        <f t="shared" si="51"/>
        <v>0</v>
      </c>
      <c r="AL91" s="106">
        <v>110000</v>
      </c>
      <c r="AM91" s="106">
        <v>200000</v>
      </c>
      <c r="AN91" s="106">
        <v>150000</v>
      </c>
      <c r="AO91" s="106">
        <v>50000</v>
      </c>
      <c r="AP91" s="106">
        <f t="shared" si="52"/>
        <v>2563980.769230769</v>
      </c>
      <c r="AQ91" s="106"/>
      <c r="AR91" s="106"/>
      <c r="AS91" s="106"/>
      <c r="AT91" s="106"/>
      <c r="AU91" s="106"/>
      <c r="AV91" s="106"/>
      <c r="AW91" s="106">
        <f t="shared" si="53"/>
        <v>2563980.769230769</v>
      </c>
      <c r="AX91" s="109"/>
      <c r="AY91" s="172"/>
      <c r="AZ91" s="175"/>
      <c r="BA91" s="174"/>
      <c r="BB91" s="173"/>
      <c r="BC91" s="172"/>
      <c r="BD91" s="171" t="e">
        <f>VLOOKUP(C91,'[5]SA'' Fac'!C$9:AJ$188,34,)</f>
        <v>#REF!</v>
      </c>
      <c r="BE91" s="169"/>
      <c r="BF91" s="170" t="e">
        <f t="shared" si="54"/>
        <v>#REF!</v>
      </c>
      <c r="BG91" s="169" t="e">
        <f t="shared" si="55"/>
        <v>#VALUE!</v>
      </c>
      <c r="BH91" s="168" t="e">
        <f t="shared" si="56"/>
        <v>#VALUE!</v>
      </c>
      <c r="BI91" s="166"/>
      <c r="BJ91" s="176"/>
      <c r="BK91" s="166"/>
    </row>
    <row r="92" spans="1:63" s="168" customFormat="1" ht="27.95" customHeight="1">
      <c r="A92" s="99">
        <v>89</v>
      </c>
      <c r="B92" s="100" t="s">
        <v>432</v>
      </c>
      <c r="C92" s="101" t="s">
        <v>431</v>
      </c>
      <c r="D92" s="102" t="s">
        <v>182</v>
      </c>
      <c r="E92" s="103" t="s">
        <v>430</v>
      </c>
      <c r="F92" s="104" t="s">
        <v>361</v>
      </c>
      <c r="G92" s="105" t="s">
        <v>420</v>
      </c>
      <c r="H92" s="106">
        <v>2360000</v>
      </c>
      <c r="I92" s="107">
        <v>52</v>
      </c>
      <c r="J92" s="106">
        <f t="shared" si="38"/>
        <v>590000</v>
      </c>
      <c r="K92" s="108"/>
      <c r="L92" s="106">
        <f t="shared" si="39"/>
        <v>0</v>
      </c>
      <c r="M92" s="108">
        <v>0</v>
      </c>
      <c r="N92" s="106">
        <f t="shared" si="40"/>
        <v>0</v>
      </c>
      <c r="O92" s="108"/>
      <c r="P92" s="106">
        <f t="shared" si="41"/>
        <v>0</v>
      </c>
      <c r="Q92" s="108"/>
      <c r="R92" s="106">
        <f t="shared" si="42"/>
        <v>0</v>
      </c>
      <c r="S92" s="108"/>
      <c r="T92" s="106">
        <f t="shared" si="43"/>
        <v>0</v>
      </c>
      <c r="U92" s="106">
        <v>0</v>
      </c>
      <c r="V92" s="106">
        <f t="shared" si="44"/>
        <v>0</v>
      </c>
      <c r="W92" s="106">
        <v>0</v>
      </c>
      <c r="X92" s="106">
        <f t="shared" si="45"/>
        <v>0</v>
      </c>
      <c r="Y92" s="106">
        <v>1905000</v>
      </c>
      <c r="Z92" s="107">
        <v>125.6</v>
      </c>
      <c r="AA92" s="106">
        <f t="shared" si="46"/>
        <v>1150326.923076923</v>
      </c>
      <c r="AB92" s="106"/>
      <c r="AC92" s="106">
        <f t="shared" si="47"/>
        <v>0</v>
      </c>
      <c r="AD92" s="107"/>
      <c r="AE92" s="106">
        <f t="shared" si="48"/>
        <v>0</v>
      </c>
      <c r="AF92" s="106"/>
      <c r="AG92" s="106">
        <f t="shared" si="49"/>
        <v>0</v>
      </c>
      <c r="AH92" s="106"/>
      <c r="AI92" s="106">
        <f t="shared" si="50"/>
        <v>0</v>
      </c>
      <c r="AJ92" s="106">
        <v>0</v>
      </c>
      <c r="AK92" s="106">
        <f t="shared" si="51"/>
        <v>0</v>
      </c>
      <c r="AL92" s="106">
        <v>0</v>
      </c>
      <c r="AM92" s="106">
        <v>173076.92307692306</v>
      </c>
      <c r="AN92" s="106">
        <v>129807.69230769231</v>
      </c>
      <c r="AO92" s="106">
        <v>43269.230769230766</v>
      </c>
      <c r="AP92" s="106">
        <f t="shared" si="52"/>
        <v>2086480.769230769</v>
      </c>
      <c r="AQ92" s="106"/>
      <c r="AR92" s="106"/>
      <c r="AS92" s="106"/>
      <c r="AT92" s="106"/>
      <c r="AU92" s="106"/>
      <c r="AV92" s="106"/>
      <c r="AW92" s="106">
        <f t="shared" si="53"/>
        <v>2086480.769230769</v>
      </c>
      <c r="AX92" s="109"/>
      <c r="AY92" s="172"/>
      <c r="AZ92" s="175"/>
      <c r="BA92" s="174"/>
      <c r="BB92" s="173"/>
      <c r="BC92" s="172"/>
      <c r="BD92" s="171" t="e">
        <f>VLOOKUP(C92,'[5]SA'' Fac'!C$9:AJ$188,34,)</f>
        <v>#REF!</v>
      </c>
      <c r="BE92" s="169"/>
      <c r="BF92" s="170" t="e">
        <f t="shared" si="54"/>
        <v>#REF!</v>
      </c>
      <c r="BG92" s="169" t="e">
        <f t="shared" si="55"/>
        <v>#VALUE!</v>
      </c>
      <c r="BH92" s="168" t="e">
        <f t="shared" si="56"/>
        <v>#VALUE!</v>
      </c>
      <c r="BI92" s="166"/>
      <c r="BJ92" s="176"/>
      <c r="BK92" s="166"/>
    </row>
    <row r="93" spans="1:63" s="168" customFormat="1" ht="27.95" customHeight="1">
      <c r="A93" s="99">
        <v>90</v>
      </c>
      <c r="B93" s="100" t="s">
        <v>429</v>
      </c>
      <c r="C93" s="101" t="s">
        <v>428</v>
      </c>
      <c r="D93" s="102" t="s">
        <v>177</v>
      </c>
      <c r="E93" s="103" t="s">
        <v>427</v>
      </c>
      <c r="F93" s="104" t="s">
        <v>175</v>
      </c>
      <c r="G93" s="105" t="s">
        <v>420</v>
      </c>
      <c r="H93" s="106">
        <v>2440000</v>
      </c>
      <c r="I93" s="107">
        <v>56</v>
      </c>
      <c r="J93" s="106">
        <f t="shared" si="38"/>
        <v>656923.07692307688</v>
      </c>
      <c r="K93" s="108"/>
      <c r="L93" s="106">
        <f t="shared" si="39"/>
        <v>0</v>
      </c>
      <c r="M93" s="108">
        <v>0</v>
      </c>
      <c r="N93" s="106">
        <f t="shared" si="40"/>
        <v>0</v>
      </c>
      <c r="O93" s="108"/>
      <c r="P93" s="106">
        <f t="shared" si="41"/>
        <v>0</v>
      </c>
      <c r="Q93" s="108"/>
      <c r="R93" s="106">
        <f t="shared" si="42"/>
        <v>0</v>
      </c>
      <c r="S93" s="108"/>
      <c r="T93" s="106">
        <f t="shared" si="43"/>
        <v>0</v>
      </c>
      <c r="U93" s="106">
        <v>0</v>
      </c>
      <c r="V93" s="106">
        <f t="shared" si="44"/>
        <v>0</v>
      </c>
      <c r="W93" s="106">
        <v>100000</v>
      </c>
      <c r="X93" s="106">
        <f t="shared" si="45"/>
        <v>26923.076923076922</v>
      </c>
      <c r="Y93" s="106">
        <v>1905000</v>
      </c>
      <c r="Z93" s="107">
        <v>149.6</v>
      </c>
      <c r="AA93" s="106">
        <f t="shared" si="46"/>
        <v>1370134.6153846153</v>
      </c>
      <c r="AB93" s="106"/>
      <c r="AC93" s="106">
        <f t="shared" si="47"/>
        <v>0</v>
      </c>
      <c r="AD93" s="107"/>
      <c r="AE93" s="106">
        <f t="shared" si="48"/>
        <v>0</v>
      </c>
      <c r="AF93" s="106"/>
      <c r="AG93" s="106">
        <f t="shared" si="49"/>
        <v>0</v>
      </c>
      <c r="AH93" s="106"/>
      <c r="AI93" s="106">
        <f t="shared" si="50"/>
        <v>0</v>
      </c>
      <c r="AJ93" s="106">
        <v>0</v>
      </c>
      <c r="AK93" s="106">
        <f t="shared" si="51"/>
        <v>0</v>
      </c>
      <c r="AL93" s="106">
        <v>110000</v>
      </c>
      <c r="AM93" s="106">
        <v>200000</v>
      </c>
      <c r="AN93" s="106">
        <v>150000</v>
      </c>
      <c r="AO93" s="106">
        <v>50000</v>
      </c>
      <c r="AP93" s="106">
        <f t="shared" si="52"/>
        <v>2563980.769230769</v>
      </c>
      <c r="AQ93" s="106"/>
      <c r="AR93" s="106"/>
      <c r="AS93" s="106"/>
      <c r="AT93" s="106"/>
      <c r="AU93" s="106"/>
      <c r="AV93" s="106"/>
      <c r="AW93" s="106">
        <f t="shared" si="53"/>
        <v>2563980.769230769</v>
      </c>
      <c r="AX93" s="109"/>
      <c r="AY93" s="172"/>
      <c r="AZ93" s="175"/>
      <c r="BA93" s="174"/>
      <c r="BB93" s="173"/>
      <c r="BC93" s="172"/>
      <c r="BD93" s="171" t="e">
        <f>VLOOKUP(C93,'[5]SA'' Fac'!C$9:AJ$188,34,)</f>
        <v>#REF!</v>
      </c>
      <c r="BE93" s="169"/>
      <c r="BF93" s="170" t="e">
        <f t="shared" si="54"/>
        <v>#REF!</v>
      </c>
      <c r="BG93" s="169" t="e">
        <f t="shared" si="55"/>
        <v>#VALUE!</v>
      </c>
      <c r="BH93" s="168" t="e">
        <f t="shared" si="56"/>
        <v>#VALUE!</v>
      </c>
      <c r="BI93" s="166"/>
      <c r="BJ93" s="176"/>
      <c r="BK93" s="166"/>
    </row>
    <row r="94" spans="1:63" s="168" customFormat="1" ht="27.95" customHeight="1">
      <c r="A94" s="99">
        <v>91</v>
      </c>
      <c r="B94" s="100" t="s">
        <v>426</v>
      </c>
      <c r="C94" s="101" t="s">
        <v>425</v>
      </c>
      <c r="D94" s="102" t="s">
        <v>177</v>
      </c>
      <c r="E94" s="103" t="s">
        <v>424</v>
      </c>
      <c r="F94" s="104" t="s">
        <v>175</v>
      </c>
      <c r="G94" s="105" t="s">
        <v>420</v>
      </c>
      <c r="H94" s="106">
        <v>2440000</v>
      </c>
      <c r="I94" s="107">
        <v>56</v>
      </c>
      <c r="J94" s="106">
        <f t="shared" si="38"/>
        <v>656923.07692307688</v>
      </c>
      <c r="K94" s="108"/>
      <c r="L94" s="106">
        <f t="shared" si="39"/>
        <v>0</v>
      </c>
      <c r="M94" s="108">
        <v>0</v>
      </c>
      <c r="N94" s="106">
        <f t="shared" si="40"/>
        <v>0</v>
      </c>
      <c r="O94" s="108"/>
      <c r="P94" s="106">
        <f t="shared" si="41"/>
        <v>0</v>
      </c>
      <c r="Q94" s="108"/>
      <c r="R94" s="106">
        <f t="shared" si="42"/>
        <v>0</v>
      </c>
      <c r="S94" s="108"/>
      <c r="T94" s="106">
        <f t="shared" si="43"/>
        <v>0</v>
      </c>
      <c r="U94" s="106">
        <v>0</v>
      </c>
      <c r="V94" s="106">
        <f t="shared" si="44"/>
        <v>0</v>
      </c>
      <c r="W94" s="106">
        <v>100000</v>
      </c>
      <c r="X94" s="106">
        <f t="shared" si="45"/>
        <v>26923.076923076922</v>
      </c>
      <c r="Y94" s="106">
        <v>1905000</v>
      </c>
      <c r="Z94" s="107">
        <v>141.6</v>
      </c>
      <c r="AA94" s="106">
        <f t="shared" si="46"/>
        <v>1296865.3846153845</v>
      </c>
      <c r="AB94" s="106"/>
      <c r="AC94" s="106">
        <f t="shared" si="47"/>
        <v>0</v>
      </c>
      <c r="AD94" s="107"/>
      <c r="AE94" s="106">
        <f t="shared" si="48"/>
        <v>0</v>
      </c>
      <c r="AF94" s="106"/>
      <c r="AG94" s="106">
        <f t="shared" si="49"/>
        <v>0</v>
      </c>
      <c r="AH94" s="106"/>
      <c r="AI94" s="106">
        <f t="shared" si="50"/>
        <v>0</v>
      </c>
      <c r="AJ94" s="106">
        <v>0</v>
      </c>
      <c r="AK94" s="106">
        <f t="shared" si="51"/>
        <v>0</v>
      </c>
      <c r="AL94" s="106">
        <v>0</v>
      </c>
      <c r="AM94" s="106">
        <v>192307.69230769231</v>
      </c>
      <c r="AN94" s="106">
        <v>144230.76923076922</v>
      </c>
      <c r="AO94" s="106">
        <v>48076.923076923078</v>
      </c>
      <c r="AP94" s="106">
        <f t="shared" si="52"/>
        <v>2365326.923076923</v>
      </c>
      <c r="AQ94" s="106"/>
      <c r="AR94" s="106"/>
      <c r="AS94" s="106"/>
      <c r="AT94" s="106"/>
      <c r="AU94" s="106"/>
      <c r="AV94" s="106"/>
      <c r="AW94" s="106">
        <f t="shared" si="53"/>
        <v>2365326.923076923</v>
      </c>
      <c r="AX94" s="109"/>
      <c r="AY94" s="172"/>
      <c r="AZ94" s="175"/>
      <c r="BA94" s="174"/>
      <c r="BB94" s="173"/>
      <c r="BC94" s="172"/>
      <c r="BD94" s="171" t="e">
        <f>VLOOKUP(C94,'[5]SA'' Fac'!C$9:AJ$188,34,)</f>
        <v>#REF!</v>
      </c>
      <c r="BE94" s="169"/>
      <c r="BF94" s="170" t="e">
        <f t="shared" si="54"/>
        <v>#REF!</v>
      </c>
      <c r="BG94" s="169" t="e">
        <f t="shared" si="55"/>
        <v>#VALUE!</v>
      </c>
      <c r="BH94" s="168" t="e">
        <f t="shared" si="56"/>
        <v>#VALUE!</v>
      </c>
      <c r="BI94" s="166"/>
      <c r="BJ94" s="176"/>
      <c r="BK94" s="166"/>
    </row>
    <row r="95" spans="1:63" s="168" customFormat="1" ht="27.95" customHeight="1">
      <c r="A95" s="99">
        <v>92</v>
      </c>
      <c r="B95" s="100" t="s">
        <v>423</v>
      </c>
      <c r="C95" s="101" t="s">
        <v>422</v>
      </c>
      <c r="D95" s="102" t="s">
        <v>177</v>
      </c>
      <c r="E95" s="103" t="s">
        <v>421</v>
      </c>
      <c r="F95" s="104" t="s">
        <v>175</v>
      </c>
      <c r="G95" s="105" t="s">
        <v>420</v>
      </c>
      <c r="H95" s="106">
        <v>2520000</v>
      </c>
      <c r="I95" s="107">
        <v>48</v>
      </c>
      <c r="J95" s="106">
        <f t="shared" si="38"/>
        <v>581538.4615384615</v>
      </c>
      <c r="K95" s="108"/>
      <c r="L95" s="106">
        <f t="shared" si="39"/>
        <v>0</v>
      </c>
      <c r="M95" s="108">
        <v>0</v>
      </c>
      <c r="N95" s="106">
        <f t="shared" si="40"/>
        <v>0</v>
      </c>
      <c r="O95" s="108"/>
      <c r="P95" s="106">
        <f t="shared" si="41"/>
        <v>0</v>
      </c>
      <c r="Q95" s="108"/>
      <c r="R95" s="106">
        <f t="shared" si="42"/>
        <v>0</v>
      </c>
      <c r="S95" s="108"/>
      <c r="T95" s="106">
        <f t="shared" si="43"/>
        <v>0</v>
      </c>
      <c r="U95" s="106">
        <v>0</v>
      </c>
      <c r="V95" s="106">
        <f t="shared" si="44"/>
        <v>0</v>
      </c>
      <c r="W95" s="106">
        <v>100000</v>
      </c>
      <c r="X95" s="106">
        <f t="shared" si="45"/>
        <v>23076.923076923078</v>
      </c>
      <c r="Y95" s="106">
        <v>1905000</v>
      </c>
      <c r="Z95" s="107">
        <v>149.6</v>
      </c>
      <c r="AA95" s="106">
        <f t="shared" si="46"/>
        <v>1370134.6153846153</v>
      </c>
      <c r="AB95" s="106"/>
      <c r="AC95" s="106">
        <f t="shared" si="47"/>
        <v>0</v>
      </c>
      <c r="AD95" s="107"/>
      <c r="AE95" s="106">
        <f t="shared" si="48"/>
        <v>0</v>
      </c>
      <c r="AF95" s="106"/>
      <c r="AG95" s="106">
        <f t="shared" si="49"/>
        <v>0</v>
      </c>
      <c r="AH95" s="106"/>
      <c r="AI95" s="106">
        <f t="shared" si="50"/>
        <v>0</v>
      </c>
      <c r="AJ95" s="106">
        <v>0</v>
      </c>
      <c r="AK95" s="106">
        <f t="shared" si="51"/>
        <v>0</v>
      </c>
      <c r="AL95" s="106">
        <v>0</v>
      </c>
      <c r="AM95" s="106">
        <v>192307.69230769231</v>
      </c>
      <c r="AN95" s="106">
        <v>144230.76923076922</v>
      </c>
      <c r="AO95" s="106">
        <v>48076.923076923078</v>
      </c>
      <c r="AP95" s="106">
        <f t="shared" si="52"/>
        <v>2359365.3846153845</v>
      </c>
      <c r="AQ95" s="106"/>
      <c r="AR95" s="106"/>
      <c r="AS95" s="106"/>
      <c r="AT95" s="106"/>
      <c r="AU95" s="106"/>
      <c r="AV95" s="106"/>
      <c r="AW95" s="106">
        <f t="shared" si="53"/>
        <v>2359365.3846153845</v>
      </c>
      <c r="AX95" s="109"/>
      <c r="AY95" s="172"/>
      <c r="AZ95" s="175"/>
      <c r="BA95" s="174"/>
      <c r="BB95" s="173"/>
      <c r="BC95" s="172"/>
      <c r="BD95" s="171" t="e">
        <f>VLOOKUP(C95,'[5]SA'' Fac'!C$9:AJ$188,34,)</f>
        <v>#REF!</v>
      </c>
      <c r="BE95" s="169"/>
      <c r="BF95" s="170" t="e">
        <f t="shared" si="54"/>
        <v>#REF!</v>
      </c>
      <c r="BG95" s="169" t="e">
        <f t="shared" si="55"/>
        <v>#VALUE!</v>
      </c>
      <c r="BH95" s="168" t="e">
        <f t="shared" si="56"/>
        <v>#VALUE!</v>
      </c>
      <c r="BI95" s="166"/>
      <c r="BJ95" s="176"/>
      <c r="BK95" s="166"/>
    </row>
    <row r="96" spans="1:63" s="168" customFormat="1" ht="27.95" customHeight="1">
      <c r="A96" s="99">
        <v>93</v>
      </c>
      <c r="B96" s="100" t="s">
        <v>419</v>
      </c>
      <c r="C96" s="101" t="s">
        <v>418</v>
      </c>
      <c r="D96" s="102" t="s">
        <v>328</v>
      </c>
      <c r="E96" s="103" t="s">
        <v>417</v>
      </c>
      <c r="F96" s="104" t="s">
        <v>256</v>
      </c>
      <c r="G96" s="105" t="s">
        <v>383</v>
      </c>
      <c r="H96" s="106">
        <v>2440000</v>
      </c>
      <c r="I96" s="107">
        <v>40</v>
      </c>
      <c r="J96" s="106">
        <f t="shared" si="38"/>
        <v>469230.76923076925</v>
      </c>
      <c r="K96" s="108"/>
      <c r="L96" s="106">
        <f t="shared" si="39"/>
        <v>0</v>
      </c>
      <c r="M96" s="108">
        <v>0</v>
      </c>
      <c r="N96" s="106">
        <f t="shared" si="40"/>
        <v>0</v>
      </c>
      <c r="O96" s="108">
        <v>2.5</v>
      </c>
      <c r="P96" s="106">
        <f t="shared" si="41"/>
        <v>43990.384615384617</v>
      </c>
      <c r="Q96" s="108"/>
      <c r="R96" s="106">
        <f t="shared" si="42"/>
        <v>0</v>
      </c>
      <c r="S96" s="108"/>
      <c r="T96" s="106">
        <f t="shared" si="43"/>
        <v>0</v>
      </c>
      <c r="U96" s="106">
        <v>0</v>
      </c>
      <c r="V96" s="106">
        <f t="shared" si="44"/>
        <v>0</v>
      </c>
      <c r="W96" s="106">
        <v>100000</v>
      </c>
      <c r="X96" s="106">
        <f t="shared" si="45"/>
        <v>19230.76923076923</v>
      </c>
      <c r="Y96" s="106">
        <v>1905000</v>
      </c>
      <c r="Z96" s="107">
        <v>165.6</v>
      </c>
      <c r="AA96" s="106">
        <f t="shared" si="46"/>
        <v>1516673.0769230768</v>
      </c>
      <c r="AB96" s="106"/>
      <c r="AC96" s="106">
        <f t="shared" si="47"/>
        <v>0</v>
      </c>
      <c r="AD96" s="107"/>
      <c r="AE96" s="106">
        <f t="shared" si="48"/>
        <v>0</v>
      </c>
      <c r="AF96" s="106"/>
      <c r="AG96" s="106">
        <f t="shared" si="49"/>
        <v>0</v>
      </c>
      <c r="AH96" s="106"/>
      <c r="AI96" s="106">
        <f t="shared" si="50"/>
        <v>0</v>
      </c>
      <c r="AJ96" s="106">
        <v>0</v>
      </c>
      <c r="AK96" s="106">
        <f t="shared" si="51"/>
        <v>0</v>
      </c>
      <c r="AL96" s="106">
        <v>110000</v>
      </c>
      <c r="AM96" s="106">
        <v>200000</v>
      </c>
      <c r="AN96" s="106">
        <v>150000</v>
      </c>
      <c r="AO96" s="106">
        <v>50000</v>
      </c>
      <c r="AP96" s="106">
        <f t="shared" si="52"/>
        <v>2559124.9999999995</v>
      </c>
      <c r="AQ96" s="106"/>
      <c r="AR96" s="106"/>
      <c r="AS96" s="106"/>
      <c r="AT96" s="106"/>
      <c r="AU96" s="106"/>
      <c r="AV96" s="106"/>
      <c r="AW96" s="106">
        <f t="shared" si="53"/>
        <v>2559124.9999999995</v>
      </c>
      <c r="AX96" s="109"/>
      <c r="AY96" s="172"/>
      <c r="AZ96" s="175"/>
      <c r="BA96" s="174"/>
      <c r="BB96" s="173"/>
      <c r="BC96" s="172"/>
      <c r="BD96" s="171" t="e">
        <f>VLOOKUP(C96,'[5]SA'' Fac'!C$9:AJ$188,34,)</f>
        <v>#REF!</v>
      </c>
      <c r="BE96" s="169"/>
      <c r="BF96" s="170" t="e">
        <f t="shared" si="54"/>
        <v>#REF!</v>
      </c>
      <c r="BG96" s="169" t="e">
        <f t="shared" si="55"/>
        <v>#VALUE!</v>
      </c>
      <c r="BH96" s="168" t="e">
        <f t="shared" si="56"/>
        <v>#VALUE!</v>
      </c>
      <c r="BI96" s="166"/>
      <c r="BJ96" s="176"/>
      <c r="BK96" s="166"/>
    </row>
    <row r="97" spans="1:63" s="168" customFormat="1" ht="27.95" customHeight="1">
      <c r="A97" s="99">
        <v>94</v>
      </c>
      <c r="B97" s="100" t="s">
        <v>416</v>
      </c>
      <c r="C97" s="101" t="s">
        <v>415</v>
      </c>
      <c r="D97" s="102" t="s">
        <v>328</v>
      </c>
      <c r="E97" s="103" t="s">
        <v>414</v>
      </c>
      <c r="F97" s="104" t="s">
        <v>256</v>
      </c>
      <c r="G97" s="105" t="s">
        <v>383</v>
      </c>
      <c r="H97" s="106">
        <v>2440000</v>
      </c>
      <c r="I97" s="107">
        <v>40</v>
      </c>
      <c r="J97" s="106">
        <f t="shared" si="38"/>
        <v>469230.76923076925</v>
      </c>
      <c r="K97" s="108"/>
      <c r="L97" s="106">
        <f t="shared" si="39"/>
        <v>0</v>
      </c>
      <c r="M97" s="108">
        <v>0</v>
      </c>
      <c r="N97" s="106">
        <f t="shared" si="40"/>
        <v>0</v>
      </c>
      <c r="O97" s="108">
        <v>2.5</v>
      </c>
      <c r="P97" s="106">
        <f t="shared" si="41"/>
        <v>43990.384615384617</v>
      </c>
      <c r="Q97" s="108"/>
      <c r="R97" s="106">
        <f t="shared" si="42"/>
        <v>0</v>
      </c>
      <c r="S97" s="108"/>
      <c r="T97" s="106">
        <f t="shared" si="43"/>
        <v>0</v>
      </c>
      <c r="U97" s="106">
        <v>0</v>
      </c>
      <c r="V97" s="106">
        <f t="shared" si="44"/>
        <v>0</v>
      </c>
      <c r="W97" s="106">
        <v>100000</v>
      </c>
      <c r="X97" s="106">
        <f t="shared" si="45"/>
        <v>19230.76923076923</v>
      </c>
      <c r="Y97" s="106">
        <v>1905000</v>
      </c>
      <c r="Z97" s="107">
        <v>165.6</v>
      </c>
      <c r="AA97" s="106">
        <f t="shared" si="46"/>
        <v>1516673.0769230768</v>
      </c>
      <c r="AB97" s="106"/>
      <c r="AC97" s="106">
        <f t="shared" si="47"/>
        <v>0</v>
      </c>
      <c r="AD97" s="107"/>
      <c r="AE97" s="106">
        <f t="shared" si="48"/>
        <v>0</v>
      </c>
      <c r="AF97" s="106"/>
      <c r="AG97" s="106">
        <f t="shared" si="49"/>
        <v>0</v>
      </c>
      <c r="AH97" s="106"/>
      <c r="AI97" s="106">
        <f t="shared" si="50"/>
        <v>0</v>
      </c>
      <c r="AJ97" s="106">
        <v>0</v>
      </c>
      <c r="AK97" s="106">
        <f t="shared" si="51"/>
        <v>0</v>
      </c>
      <c r="AL97" s="106">
        <v>110000</v>
      </c>
      <c r="AM97" s="106">
        <v>200000</v>
      </c>
      <c r="AN97" s="106">
        <v>150000</v>
      </c>
      <c r="AO97" s="106">
        <v>50000</v>
      </c>
      <c r="AP97" s="106">
        <f t="shared" si="52"/>
        <v>2559124.9999999995</v>
      </c>
      <c r="AQ97" s="106"/>
      <c r="AR97" s="106"/>
      <c r="AS97" s="106"/>
      <c r="AT97" s="106"/>
      <c r="AU97" s="106"/>
      <c r="AV97" s="106"/>
      <c r="AW97" s="106">
        <f t="shared" si="53"/>
        <v>2559124.9999999995</v>
      </c>
      <c r="AX97" s="109"/>
      <c r="AY97" s="172"/>
      <c r="AZ97" s="175"/>
      <c r="BA97" s="174"/>
      <c r="BB97" s="173"/>
      <c r="BC97" s="172"/>
      <c r="BD97" s="171" t="e">
        <f>VLOOKUP(C97,'[5]SA'' Fac'!C$9:AJ$188,34,)</f>
        <v>#REF!</v>
      </c>
      <c r="BE97" s="169"/>
      <c r="BF97" s="170" t="e">
        <f t="shared" si="54"/>
        <v>#REF!</v>
      </c>
      <c r="BG97" s="169" t="e">
        <f t="shared" si="55"/>
        <v>#VALUE!</v>
      </c>
      <c r="BH97" s="168" t="e">
        <f t="shared" si="56"/>
        <v>#VALUE!</v>
      </c>
      <c r="BI97" s="166"/>
      <c r="BJ97" s="176"/>
      <c r="BK97" s="166"/>
    </row>
    <row r="98" spans="1:63" s="168" customFormat="1" ht="27.95" customHeight="1">
      <c r="A98" s="99">
        <v>95</v>
      </c>
      <c r="B98" s="100" t="s">
        <v>413</v>
      </c>
      <c r="C98" s="101" t="s">
        <v>412</v>
      </c>
      <c r="D98" s="102" t="s">
        <v>328</v>
      </c>
      <c r="E98" s="103" t="s">
        <v>411</v>
      </c>
      <c r="F98" s="104" t="s">
        <v>256</v>
      </c>
      <c r="G98" s="105" t="s">
        <v>383</v>
      </c>
      <c r="H98" s="106">
        <v>2440000</v>
      </c>
      <c r="I98" s="107">
        <v>40</v>
      </c>
      <c r="J98" s="106">
        <f t="shared" si="38"/>
        <v>469230.76923076925</v>
      </c>
      <c r="K98" s="108"/>
      <c r="L98" s="106">
        <f t="shared" si="39"/>
        <v>0</v>
      </c>
      <c r="M98" s="108">
        <v>0</v>
      </c>
      <c r="N98" s="106">
        <f t="shared" si="40"/>
        <v>0</v>
      </c>
      <c r="O98" s="108">
        <v>2.5</v>
      </c>
      <c r="P98" s="106">
        <f t="shared" si="41"/>
        <v>43990.384615384617</v>
      </c>
      <c r="Q98" s="108"/>
      <c r="R98" s="106">
        <f t="shared" si="42"/>
        <v>0</v>
      </c>
      <c r="S98" s="108"/>
      <c r="T98" s="106">
        <f t="shared" si="43"/>
        <v>0</v>
      </c>
      <c r="U98" s="106">
        <v>0</v>
      </c>
      <c r="V98" s="106">
        <f t="shared" si="44"/>
        <v>0</v>
      </c>
      <c r="W98" s="106">
        <v>100000</v>
      </c>
      <c r="X98" s="106">
        <f t="shared" si="45"/>
        <v>19230.76923076923</v>
      </c>
      <c r="Y98" s="106">
        <v>1905000</v>
      </c>
      <c r="Z98" s="107">
        <v>165.6</v>
      </c>
      <c r="AA98" s="106">
        <f t="shared" si="46"/>
        <v>1516673.0769230768</v>
      </c>
      <c r="AB98" s="106"/>
      <c r="AC98" s="106">
        <f t="shared" si="47"/>
        <v>0</v>
      </c>
      <c r="AD98" s="107"/>
      <c r="AE98" s="106">
        <f t="shared" si="48"/>
        <v>0</v>
      </c>
      <c r="AF98" s="106"/>
      <c r="AG98" s="106">
        <f t="shared" si="49"/>
        <v>0</v>
      </c>
      <c r="AH98" s="106"/>
      <c r="AI98" s="106">
        <f t="shared" si="50"/>
        <v>0</v>
      </c>
      <c r="AJ98" s="106">
        <v>0</v>
      </c>
      <c r="AK98" s="106">
        <f t="shared" si="51"/>
        <v>0</v>
      </c>
      <c r="AL98" s="106">
        <v>110000</v>
      </c>
      <c r="AM98" s="106">
        <v>200000</v>
      </c>
      <c r="AN98" s="106">
        <v>150000</v>
      </c>
      <c r="AO98" s="106">
        <v>50000</v>
      </c>
      <c r="AP98" s="106">
        <f t="shared" si="52"/>
        <v>2559124.9999999995</v>
      </c>
      <c r="AQ98" s="106"/>
      <c r="AR98" s="106"/>
      <c r="AS98" s="106"/>
      <c r="AT98" s="106"/>
      <c r="AU98" s="106"/>
      <c r="AV98" s="106"/>
      <c r="AW98" s="106">
        <f t="shared" si="53"/>
        <v>2559124.9999999995</v>
      </c>
      <c r="AX98" s="109"/>
      <c r="AY98" s="172"/>
      <c r="AZ98" s="175"/>
      <c r="BA98" s="174"/>
      <c r="BB98" s="173"/>
      <c r="BC98" s="172"/>
      <c r="BD98" s="171" t="e">
        <f>VLOOKUP(C98,'[5]SA'' Fac'!C$9:AJ$188,34,)</f>
        <v>#REF!</v>
      </c>
      <c r="BE98" s="169"/>
      <c r="BF98" s="170" t="e">
        <f t="shared" si="54"/>
        <v>#REF!</v>
      </c>
      <c r="BG98" s="169" t="e">
        <f t="shared" si="55"/>
        <v>#VALUE!</v>
      </c>
      <c r="BH98" s="168" t="e">
        <f t="shared" si="56"/>
        <v>#VALUE!</v>
      </c>
      <c r="BI98" s="166"/>
      <c r="BJ98" s="176"/>
      <c r="BK98" s="166"/>
    </row>
    <row r="99" spans="1:63" s="168" customFormat="1" ht="27.95" customHeight="1">
      <c r="A99" s="99">
        <v>96</v>
      </c>
      <c r="B99" s="100" t="s">
        <v>410</v>
      </c>
      <c r="C99" s="101" t="s">
        <v>409</v>
      </c>
      <c r="D99" s="102" t="s">
        <v>177</v>
      </c>
      <c r="E99" s="103" t="s">
        <v>408</v>
      </c>
      <c r="F99" s="104" t="s">
        <v>175</v>
      </c>
      <c r="G99" s="105" t="s">
        <v>383</v>
      </c>
      <c r="H99" s="106">
        <v>2520000</v>
      </c>
      <c r="I99" s="107">
        <v>40</v>
      </c>
      <c r="J99" s="106">
        <f t="shared" si="38"/>
        <v>484615.38461538462</v>
      </c>
      <c r="K99" s="108"/>
      <c r="L99" s="106">
        <f t="shared" si="39"/>
        <v>0</v>
      </c>
      <c r="M99" s="108">
        <v>0</v>
      </c>
      <c r="N99" s="106">
        <f t="shared" si="40"/>
        <v>0</v>
      </c>
      <c r="O99" s="108"/>
      <c r="P99" s="106">
        <f t="shared" si="41"/>
        <v>0</v>
      </c>
      <c r="Q99" s="108"/>
      <c r="R99" s="106">
        <f t="shared" si="42"/>
        <v>0</v>
      </c>
      <c r="S99" s="108"/>
      <c r="T99" s="106">
        <f t="shared" si="43"/>
        <v>0</v>
      </c>
      <c r="U99" s="106">
        <v>0</v>
      </c>
      <c r="V99" s="106">
        <f t="shared" si="44"/>
        <v>0</v>
      </c>
      <c r="W99" s="106">
        <v>100000</v>
      </c>
      <c r="X99" s="106">
        <f t="shared" si="45"/>
        <v>19230.76923076923</v>
      </c>
      <c r="Y99" s="106">
        <v>1905000</v>
      </c>
      <c r="Z99" s="107">
        <v>149.6</v>
      </c>
      <c r="AA99" s="106">
        <f t="shared" si="46"/>
        <v>1370134.6153846153</v>
      </c>
      <c r="AB99" s="106"/>
      <c r="AC99" s="106">
        <f t="shared" si="47"/>
        <v>0</v>
      </c>
      <c r="AD99" s="107"/>
      <c r="AE99" s="106">
        <f t="shared" si="48"/>
        <v>0</v>
      </c>
      <c r="AF99" s="106"/>
      <c r="AG99" s="106">
        <f t="shared" si="49"/>
        <v>0</v>
      </c>
      <c r="AH99" s="106"/>
      <c r="AI99" s="106">
        <f t="shared" si="50"/>
        <v>0</v>
      </c>
      <c r="AJ99" s="106">
        <v>0</v>
      </c>
      <c r="AK99" s="106">
        <f t="shared" si="51"/>
        <v>0</v>
      </c>
      <c r="AL99" s="106">
        <v>0</v>
      </c>
      <c r="AM99" s="106">
        <v>184615.38461538462</v>
      </c>
      <c r="AN99" s="106">
        <v>138461.53846153847</v>
      </c>
      <c r="AO99" s="106">
        <v>46153.846153846156</v>
      </c>
      <c r="AP99" s="106">
        <f t="shared" si="52"/>
        <v>2243211.538461538</v>
      </c>
      <c r="AQ99" s="106"/>
      <c r="AR99" s="106"/>
      <c r="AS99" s="106"/>
      <c r="AT99" s="106"/>
      <c r="AU99" s="106"/>
      <c r="AV99" s="106"/>
      <c r="AW99" s="106">
        <f t="shared" si="53"/>
        <v>2243211.538461538</v>
      </c>
      <c r="AX99" s="109"/>
      <c r="AY99" s="172"/>
      <c r="AZ99" s="175"/>
      <c r="BA99" s="174"/>
      <c r="BB99" s="173"/>
      <c r="BC99" s="172"/>
      <c r="BD99" s="171" t="e">
        <f>VLOOKUP(C99,'[5]SA'' Fac'!C$9:AJ$188,34,)</f>
        <v>#REF!</v>
      </c>
      <c r="BE99" s="169"/>
      <c r="BF99" s="170" t="e">
        <f t="shared" si="54"/>
        <v>#REF!</v>
      </c>
      <c r="BG99" s="169" t="e">
        <f t="shared" si="55"/>
        <v>#VALUE!</v>
      </c>
      <c r="BH99" s="168" t="e">
        <f t="shared" si="56"/>
        <v>#VALUE!</v>
      </c>
      <c r="BI99" s="166"/>
      <c r="BJ99" s="176"/>
      <c r="BK99" s="166"/>
    </row>
    <row r="100" spans="1:63" s="168" customFormat="1" ht="27.95" customHeight="1">
      <c r="A100" s="99">
        <v>97</v>
      </c>
      <c r="B100" s="100" t="s">
        <v>407</v>
      </c>
      <c r="C100" s="101" t="s">
        <v>406</v>
      </c>
      <c r="D100" s="102" t="s">
        <v>177</v>
      </c>
      <c r="E100" s="103" t="s">
        <v>405</v>
      </c>
      <c r="F100" s="104" t="s">
        <v>175</v>
      </c>
      <c r="G100" s="105" t="s">
        <v>383</v>
      </c>
      <c r="H100" s="106">
        <v>2440000</v>
      </c>
      <c r="I100" s="107">
        <v>40</v>
      </c>
      <c r="J100" s="106">
        <f t="shared" si="38"/>
        <v>469230.76923076925</v>
      </c>
      <c r="K100" s="108"/>
      <c r="L100" s="106">
        <f t="shared" si="39"/>
        <v>0</v>
      </c>
      <c r="M100" s="108">
        <v>0</v>
      </c>
      <c r="N100" s="106">
        <f t="shared" si="40"/>
        <v>0</v>
      </c>
      <c r="O100" s="108"/>
      <c r="P100" s="106">
        <f t="shared" si="41"/>
        <v>0</v>
      </c>
      <c r="Q100" s="108"/>
      <c r="R100" s="106">
        <f t="shared" si="42"/>
        <v>0</v>
      </c>
      <c r="S100" s="108"/>
      <c r="T100" s="106">
        <f t="shared" si="43"/>
        <v>0</v>
      </c>
      <c r="U100" s="106">
        <v>0</v>
      </c>
      <c r="V100" s="106">
        <f t="shared" si="44"/>
        <v>0</v>
      </c>
      <c r="W100" s="106">
        <v>100000</v>
      </c>
      <c r="X100" s="106">
        <f t="shared" si="45"/>
        <v>19230.76923076923</v>
      </c>
      <c r="Y100" s="106">
        <v>1905000</v>
      </c>
      <c r="Z100" s="107">
        <v>157.6</v>
      </c>
      <c r="AA100" s="106">
        <f t="shared" si="46"/>
        <v>1443403.846153846</v>
      </c>
      <c r="AB100" s="106"/>
      <c r="AC100" s="106">
        <f t="shared" si="47"/>
        <v>0</v>
      </c>
      <c r="AD100" s="107"/>
      <c r="AE100" s="106">
        <f t="shared" si="48"/>
        <v>0</v>
      </c>
      <c r="AF100" s="106"/>
      <c r="AG100" s="106">
        <f t="shared" si="49"/>
        <v>0</v>
      </c>
      <c r="AH100" s="106"/>
      <c r="AI100" s="106">
        <f t="shared" si="50"/>
        <v>0</v>
      </c>
      <c r="AJ100" s="106">
        <v>0</v>
      </c>
      <c r="AK100" s="106">
        <f t="shared" si="51"/>
        <v>0</v>
      </c>
      <c r="AL100" s="106">
        <v>0</v>
      </c>
      <c r="AM100" s="106">
        <v>192307.69230769231</v>
      </c>
      <c r="AN100" s="106">
        <v>144230.76923076922</v>
      </c>
      <c r="AO100" s="106">
        <v>48076.923076923078</v>
      </c>
      <c r="AP100" s="106">
        <f t="shared" si="52"/>
        <v>2316480.769230769</v>
      </c>
      <c r="AQ100" s="106"/>
      <c r="AR100" s="106"/>
      <c r="AS100" s="106"/>
      <c r="AT100" s="106"/>
      <c r="AU100" s="106"/>
      <c r="AV100" s="106"/>
      <c r="AW100" s="106">
        <f t="shared" si="53"/>
        <v>2316480.769230769</v>
      </c>
      <c r="AX100" s="109"/>
      <c r="AY100" s="172"/>
      <c r="AZ100" s="175"/>
      <c r="BA100" s="174"/>
      <c r="BB100" s="173"/>
      <c r="BC100" s="172"/>
      <c r="BD100" s="171" t="e">
        <f>VLOOKUP(C100,'[5]SA'' Fac'!C$9:AJ$188,34,)</f>
        <v>#REF!</v>
      </c>
      <c r="BE100" s="169"/>
      <c r="BF100" s="170" t="e">
        <f t="shared" si="54"/>
        <v>#REF!</v>
      </c>
      <c r="BG100" s="169" t="e">
        <f t="shared" si="55"/>
        <v>#VALUE!</v>
      </c>
      <c r="BH100" s="168" t="e">
        <f t="shared" si="56"/>
        <v>#VALUE!</v>
      </c>
      <c r="BI100" s="166"/>
      <c r="BJ100" s="176"/>
      <c r="BK100" s="166"/>
    </row>
    <row r="101" spans="1:63" s="168" customFormat="1" ht="27.95" customHeight="1">
      <c r="A101" s="99">
        <v>98</v>
      </c>
      <c r="B101" s="100" t="s">
        <v>404</v>
      </c>
      <c r="C101" s="101" t="s">
        <v>403</v>
      </c>
      <c r="D101" s="102" t="s">
        <v>177</v>
      </c>
      <c r="E101" s="103" t="s">
        <v>402</v>
      </c>
      <c r="F101" s="104" t="s">
        <v>175</v>
      </c>
      <c r="G101" s="105" t="s">
        <v>383</v>
      </c>
      <c r="H101" s="106">
        <v>2440000</v>
      </c>
      <c r="I101" s="107">
        <v>32</v>
      </c>
      <c r="J101" s="106">
        <f t="shared" si="38"/>
        <v>375384.61538461538</v>
      </c>
      <c r="K101" s="108"/>
      <c r="L101" s="106">
        <f t="shared" si="39"/>
        <v>0</v>
      </c>
      <c r="M101" s="108">
        <v>0</v>
      </c>
      <c r="N101" s="106">
        <f t="shared" si="40"/>
        <v>0</v>
      </c>
      <c r="O101" s="108"/>
      <c r="P101" s="106">
        <f t="shared" si="41"/>
        <v>0</v>
      </c>
      <c r="Q101" s="108"/>
      <c r="R101" s="106">
        <f t="shared" si="42"/>
        <v>0</v>
      </c>
      <c r="S101" s="108"/>
      <c r="T101" s="106">
        <f t="shared" si="43"/>
        <v>0</v>
      </c>
      <c r="U101" s="106">
        <v>0</v>
      </c>
      <c r="V101" s="106">
        <f t="shared" si="44"/>
        <v>0</v>
      </c>
      <c r="W101" s="106">
        <v>100000</v>
      </c>
      <c r="X101" s="106">
        <f t="shared" si="45"/>
        <v>15384.615384615385</v>
      </c>
      <c r="Y101" s="106">
        <v>1905000</v>
      </c>
      <c r="Z101" s="107">
        <v>157.6</v>
      </c>
      <c r="AA101" s="106">
        <f t="shared" si="46"/>
        <v>1443403.846153846</v>
      </c>
      <c r="AB101" s="106"/>
      <c r="AC101" s="106">
        <f t="shared" si="47"/>
        <v>0</v>
      </c>
      <c r="AD101" s="107"/>
      <c r="AE101" s="106">
        <f t="shared" si="48"/>
        <v>0</v>
      </c>
      <c r="AF101" s="106"/>
      <c r="AG101" s="106">
        <f t="shared" si="49"/>
        <v>0</v>
      </c>
      <c r="AH101" s="106"/>
      <c r="AI101" s="106">
        <f t="shared" si="50"/>
        <v>0</v>
      </c>
      <c r="AJ101" s="106">
        <v>0</v>
      </c>
      <c r="AK101" s="106">
        <f t="shared" si="51"/>
        <v>0</v>
      </c>
      <c r="AL101" s="106">
        <v>0</v>
      </c>
      <c r="AM101" s="106">
        <v>184615.38461538462</v>
      </c>
      <c r="AN101" s="106">
        <v>138461.53846153847</v>
      </c>
      <c r="AO101" s="106">
        <v>46153.846153846156</v>
      </c>
      <c r="AP101" s="106">
        <f t="shared" si="52"/>
        <v>2203403.846153846</v>
      </c>
      <c r="AQ101" s="106"/>
      <c r="AR101" s="106"/>
      <c r="AS101" s="106"/>
      <c r="AT101" s="106"/>
      <c r="AU101" s="106"/>
      <c r="AV101" s="106"/>
      <c r="AW101" s="106">
        <f t="shared" si="53"/>
        <v>2203403.846153846</v>
      </c>
      <c r="AX101" s="109"/>
      <c r="AY101" s="172"/>
      <c r="AZ101" s="175"/>
      <c r="BA101" s="174"/>
      <c r="BB101" s="173"/>
      <c r="BC101" s="172"/>
      <c r="BD101" s="171" t="e">
        <f>VLOOKUP(C101,'[5]SA'' Fac'!C$9:AJ$188,34,)</f>
        <v>#REF!</v>
      </c>
      <c r="BE101" s="169"/>
      <c r="BF101" s="170" t="e">
        <f t="shared" si="54"/>
        <v>#REF!</v>
      </c>
      <c r="BG101" s="169" t="e">
        <f t="shared" si="55"/>
        <v>#VALUE!</v>
      </c>
      <c r="BH101" s="168" t="e">
        <f t="shared" si="56"/>
        <v>#VALUE!</v>
      </c>
      <c r="BI101" s="166"/>
      <c r="BJ101" s="176"/>
      <c r="BK101" s="166"/>
    </row>
    <row r="102" spans="1:63" s="168" customFormat="1" ht="27.95" customHeight="1">
      <c r="A102" s="99">
        <v>99</v>
      </c>
      <c r="B102" s="100" t="s">
        <v>401</v>
      </c>
      <c r="C102" s="101" t="s">
        <v>400</v>
      </c>
      <c r="D102" s="102" t="s">
        <v>177</v>
      </c>
      <c r="E102" s="103" t="s">
        <v>399</v>
      </c>
      <c r="F102" s="104" t="s">
        <v>175</v>
      </c>
      <c r="G102" s="105" t="s">
        <v>383</v>
      </c>
      <c r="H102" s="106">
        <v>2440000</v>
      </c>
      <c r="I102" s="107">
        <v>40</v>
      </c>
      <c r="J102" s="106">
        <f t="shared" si="38"/>
        <v>469230.76923076925</v>
      </c>
      <c r="K102" s="108"/>
      <c r="L102" s="106">
        <f t="shared" si="39"/>
        <v>0</v>
      </c>
      <c r="M102" s="108">
        <v>0</v>
      </c>
      <c r="N102" s="106">
        <f t="shared" si="40"/>
        <v>0</v>
      </c>
      <c r="O102" s="108"/>
      <c r="P102" s="106">
        <f t="shared" si="41"/>
        <v>0</v>
      </c>
      <c r="Q102" s="108"/>
      <c r="R102" s="106">
        <f t="shared" si="42"/>
        <v>0</v>
      </c>
      <c r="S102" s="108"/>
      <c r="T102" s="106">
        <f t="shared" si="43"/>
        <v>0</v>
      </c>
      <c r="U102" s="106">
        <v>0</v>
      </c>
      <c r="V102" s="106">
        <f t="shared" si="44"/>
        <v>0</v>
      </c>
      <c r="W102" s="106">
        <v>100000</v>
      </c>
      <c r="X102" s="106">
        <f t="shared" si="45"/>
        <v>19230.76923076923</v>
      </c>
      <c r="Y102" s="106">
        <v>1905000</v>
      </c>
      <c r="Z102" s="107">
        <v>153.6</v>
      </c>
      <c r="AA102" s="106">
        <f t="shared" si="46"/>
        <v>1406769.2307692308</v>
      </c>
      <c r="AB102" s="106"/>
      <c r="AC102" s="106">
        <f t="shared" si="47"/>
        <v>0</v>
      </c>
      <c r="AD102" s="107"/>
      <c r="AE102" s="106">
        <f t="shared" si="48"/>
        <v>0</v>
      </c>
      <c r="AF102" s="106"/>
      <c r="AG102" s="106">
        <f t="shared" si="49"/>
        <v>0</v>
      </c>
      <c r="AH102" s="106"/>
      <c r="AI102" s="106">
        <f t="shared" si="50"/>
        <v>0</v>
      </c>
      <c r="AJ102" s="106">
        <v>0</v>
      </c>
      <c r="AK102" s="106">
        <f t="shared" si="51"/>
        <v>0</v>
      </c>
      <c r="AL102" s="106">
        <v>0</v>
      </c>
      <c r="AM102" s="106">
        <v>188461.53846153847</v>
      </c>
      <c r="AN102" s="106">
        <v>141346.15384615384</v>
      </c>
      <c r="AO102" s="106">
        <v>47115.384615384617</v>
      </c>
      <c r="AP102" s="106">
        <f t="shared" si="52"/>
        <v>2272153.846153846</v>
      </c>
      <c r="AQ102" s="106"/>
      <c r="AR102" s="106"/>
      <c r="AS102" s="106"/>
      <c r="AT102" s="106"/>
      <c r="AU102" s="106"/>
      <c r="AV102" s="106"/>
      <c r="AW102" s="106">
        <f t="shared" si="53"/>
        <v>2272153.846153846</v>
      </c>
      <c r="AX102" s="109"/>
      <c r="AY102" s="172"/>
      <c r="AZ102" s="175"/>
      <c r="BA102" s="174"/>
      <c r="BB102" s="173"/>
      <c r="BC102" s="172"/>
      <c r="BD102" s="171" t="e">
        <f>VLOOKUP(C102,'[5]SA'' Fac'!C$9:AJ$188,34,)</f>
        <v>#REF!</v>
      </c>
      <c r="BE102" s="169"/>
      <c r="BF102" s="170" t="e">
        <f t="shared" si="54"/>
        <v>#REF!</v>
      </c>
      <c r="BG102" s="169" t="e">
        <f t="shared" si="55"/>
        <v>#VALUE!</v>
      </c>
      <c r="BH102" s="168" t="e">
        <f t="shared" si="56"/>
        <v>#VALUE!</v>
      </c>
      <c r="BI102" s="166"/>
      <c r="BJ102" s="176"/>
      <c r="BK102" s="166"/>
    </row>
    <row r="103" spans="1:63" s="168" customFormat="1" ht="27.95" customHeight="1">
      <c r="A103" s="99">
        <v>100</v>
      </c>
      <c r="B103" s="100" t="s">
        <v>398</v>
      </c>
      <c r="C103" s="101" t="s">
        <v>397</v>
      </c>
      <c r="D103" s="102" t="s">
        <v>177</v>
      </c>
      <c r="E103" s="103" t="s">
        <v>396</v>
      </c>
      <c r="F103" s="104" t="s">
        <v>175</v>
      </c>
      <c r="G103" s="105" t="s">
        <v>383</v>
      </c>
      <c r="H103" s="106">
        <v>2440000</v>
      </c>
      <c r="I103" s="107">
        <v>40</v>
      </c>
      <c r="J103" s="106">
        <f t="shared" si="38"/>
        <v>469230.76923076925</v>
      </c>
      <c r="K103" s="108"/>
      <c r="L103" s="106">
        <f t="shared" si="39"/>
        <v>0</v>
      </c>
      <c r="M103" s="108">
        <v>0</v>
      </c>
      <c r="N103" s="106">
        <f t="shared" si="40"/>
        <v>0</v>
      </c>
      <c r="O103" s="108"/>
      <c r="P103" s="106">
        <f t="shared" si="41"/>
        <v>0</v>
      </c>
      <c r="Q103" s="108"/>
      <c r="R103" s="106">
        <f t="shared" si="42"/>
        <v>0</v>
      </c>
      <c r="S103" s="108"/>
      <c r="T103" s="106">
        <f t="shared" si="43"/>
        <v>0</v>
      </c>
      <c r="U103" s="106">
        <v>0</v>
      </c>
      <c r="V103" s="106">
        <f t="shared" si="44"/>
        <v>0</v>
      </c>
      <c r="W103" s="106">
        <v>100000</v>
      </c>
      <c r="X103" s="106">
        <f t="shared" si="45"/>
        <v>19230.76923076923</v>
      </c>
      <c r="Y103" s="106">
        <v>1905000</v>
      </c>
      <c r="Z103" s="107">
        <v>153.6</v>
      </c>
      <c r="AA103" s="106">
        <f t="shared" si="46"/>
        <v>1406769.2307692308</v>
      </c>
      <c r="AB103" s="106"/>
      <c r="AC103" s="106">
        <f t="shared" si="47"/>
        <v>0</v>
      </c>
      <c r="AD103" s="107"/>
      <c r="AE103" s="106">
        <f t="shared" si="48"/>
        <v>0</v>
      </c>
      <c r="AF103" s="106"/>
      <c r="AG103" s="106">
        <f t="shared" si="49"/>
        <v>0</v>
      </c>
      <c r="AH103" s="106"/>
      <c r="AI103" s="106">
        <f t="shared" si="50"/>
        <v>0</v>
      </c>
      <c r="AJ103" s="106">
        <v>0</v>
      </c>
      <c r="AK103" s="106">
        <f t="shared" si="51"/>
        <v>0</v>
      </c>
      <c r="AL103" s="106">
        <v>0</v>
      </c>
      <c r="AM103" s="106">
        <v>188461.53846153847</v>
      </c>
      <c r="AN103" s="106">
        <v>141346.15384615384</v>
      </c>
      <c r="AO103" s="106">
        <v>47115.384615384617</v>
      </c>
      <c r="AP103" s="106">
        <f t="shared" si="52"/>
        <v>2272153.846153846</v>
      </c>
      <c r="AQ103" s="106"/>
      <c r="AR103" s="106"/>
      <c r="AS103" s="106"/>
      <c r="AT103" s="106"/>
      <c r="AU103" s="106"/>
      <c r="AV103" s="106"/>
      <c r="AW103" s="106">
        <f t="shared" si="53"/>
        <v>2272153.846153846</v>
      </c>
      <c r="AX103" s="109"/>
      <c r="AY103" s="172"/>
      <c r="AZ103" s="175"/>
      <c r="BA103" s="174"/>
      <c r="BB103" s="173"/>
      <c r="BC103" s="172"/>
      <c r="BD103" s="171" t="e">
        <f>VLOOKUP(C103,'[5]SA'' Fac'!C$9:AJ$188,34,)</f>
        <v>#REF!</v>
      </c>
      <c r="BE103" s="169"/>
      <c r="BF103" s="170" t="e">
        <f t="shared" si="54"/>
        <v>#REF!</v>
      </c>
      <c r="BG103" s="169" t="e">
        <f t="shared" si="55"/>
        <v>#VALUE!</v>
      </c>
      <c r="BH103" s="168" t="e">
        <f t="shared" si="56"/>
        <v>#VALUE!</v>
      </c>
      <c r="BI103" s="166"/>
      <c r="BJ103" s="176"/>
      <c r="BK103" s="166"/>
    </row>
    <row r="104" spans="1:63" s="168" customFormat="1" ht="27.95" customHeight="1">
      <c r="A104" s="99">
        <v>101</v>
      </c>
      <c r="B104" s="100" t="s">
        <v>395</v>
      </c>
      <c r="C104" s="101" t="s">
        <v>394</v>
      </c>
      <c r="D104" s="102" t="s">
        <v>177</v>
      </c>
      <c r="E104" s="103" t="s">
        <v>393</v>
      </c>
      <c r="F104" s="104" t="s">
        <v>175</v>
      </c>
      <c r="G104" s="105" t="s">
        <v>383</v>
      </c>
      <c r="H104" s="106">
        <v>2440000</v>
      </c>
      <c r="I104" s="107">
        <v>40</v>
      </c>
      <c r="J104" s="106">
        <f t="shared" si="38"/>
        <v>469230.76923076925</v>
      </c>
      <c r="K104" s="108"/>
      <c r="L104" s="106">
        <f t="shared" si="39"/>
        <v>0</v>
      </c>
      <c r="M104" s="108">
        <v>0</v>
      </c>
      <c r="N104" s="106">
        <f t="shared" si="40"/>
        <v>0</v>
      </c>
      <c r="O104" s="108"/>
      <c r="P104" s="106">
        <f t="shared" si="41"/>
        <v>0</v>
      </c>
      <c r="Q104" s="108"/>
      <c r="R104" s="106">
        <f t="shared" si="42"/>
        <v>0</v>
      </c>
      <c r="S104" s="108"/>
      <c r="T104" s="106">
        <f t="shared" si="43"/>
        <v>0</v>
      </c>
      <c r="U104" s="106">
        <v>0</v>
      </c>
      <c r="V104" s="106">
        <f t="shared" si="44"/>
        <v>0</v>
      </c>
      <c r="W104" s="106">
        <v>100000</v>
      </c>
      <c r="X104" s="106">
        <f t="shared" si="45"/>
        <v>19230.76923076923</v>
      </c>
      <c r="Y104" s="106">
        <v>1905000</v>
      </c>
      <c r="Z104" s="107">
        <v>161.6</v>
      </c>
      <c r="AA104" s="106">
        <f t="shared" si="46"/>
        <v>1480038.4615384615</v>
      </c>
      <c r="AB104" s="106"/>
      <c r="AC104" s="106">
        <f t="shared" si="47"/>
        <v>0</v>
      </c>
      <c r="AD104" s="107"/>
      <c r="AE104" s="106">
        <f t="shared" si="48"/>
        <v>0</v>
      </c>
      <c r="AF104" s="106"/>
      <c r="AG104" s="106">
        <f t="shared" si="49"/>
        <v>0</v>
      </c>
      <c r="AH104" s="106"/>
      <c r="AI104" s="106">
        <f t="shared" si="50"/>
        <v>0</v>
      </c>
      <c r="AJ104" s="106">
        <v>0</v>
      </c>
      <c r="AK104" s="106">
        <f t="shared" si="51"/>
        <v>0</v>
      </c>
      <c r="AL104" s="106">
        <v>0</v>
      </c>
      <c r="AM104" s="106">
        <v>196153.84615384616</v>
      </c>
      <c r="AN104" s="106">
        <v>147115.38461538462</v>
      </c>
      <c r="AO104" s="106">
        <v>49038.461538461539</v>
      </c>
      <c r="AP104" s="106">
        <f t="shared" si="52"/>
        <v>2360807.692307692</v>
      </c>
      <c r="AQ104" s="106"/>
      <c r="AR104" s="106"/>
      <c r="AS104" s="106"/>
      <c r="AT104" s="106"/>
      <c r="AU104" s="106"/>
      <c r="AV104" s="106"/>
      <c r="AW104" s="106">
        <f t="shared" si="53"/>
        <v>2360807.692307692</v>
      </c>
      <c r="AX104" s="109"/>
      <c r="AY104" s="172"/>
      <c r="AZ104" s="175"/>
      <c r="BA104" s="174"/>
      <c r="BB104" s="173"/>
      <c r="BC104" s="172"/>
      <c r="BD104" s="171" t="e">
        <f>VLOOKUP(C104,'[5]SA'' Fac'!C$9:AJ$188,34,)</f>
        <v>#REF!</v>
      </c>
      <c r="BE104" s="169"/>
      <c r="BF104" s="170" t="e">
        <f t="shared" si="54"/>
        <v>#REF!</v>
      </c>
      <c r="BG104" s="169" t="e">
        <f t="shared" si="55"/>
        <v>#VALUE!</v>
      </c>
      <c r="BH104" s="168" t="e">
        <f t="shared" si="56"/>
        <v>#VALUE!</v>
      </c>
      <c r="BI104" s="166"/>
      <c r="BJ104" s="176"/>
      <c r="BK104" s="166"/>
    </row>
    <row r="105" spans="1:63" s="168" customFormat="1" ht="27.95" customHeight="1">
      <c r="A105" s="99">
        <v>102</v>
      </c>
      <c r="B105" s="100" t="s">
        <v>392</v>
      </c>
      <c r="C105" s="101" t="s">
        <v>391</v>
      </c>
      <c r="D105" s="102" t="s">
        <v>177</v>
      </c>
      <c r="E105" s="103" t="s">
        <v>390</v>
      </c>
      <c r="F105" s="104" t="s">
        <v>175</v>
      </c>
      <c r="G105" s="105" t="s">
        <v>383</v>
      </c>
      <c r="H105" s="106">
        <v>2520000</v>
      </c>
      <c r="I105" s="107">
        <v>40</v>
      </c>
      <c r="J105" s="106">
        <f t="shared" si="38"/>
        <v>484615.38461538462</v>
      </c>
      <c r="K105" s="108"/>
      <c r="L105" s="106">
        <f t="shared" si="39"/>
        <v>0</v>
      </c>
      <c r="M105" s="108">
        <v>0</v>
      </c>
      <c r="N105" s="106">
        <f t="shared" si="40"/>
        <v>0</v>
      </c>
      <c r="O105" s="108"/>
      <c r="P105" s="106">
        <f t="shared" si="41"/>
        <v>0</v>
      </c>
      <c r="Q105" s="108"/>
      <c r="R105" s="106">
        <f t="shared" si="42"/>
        <v>0</v>
      </c>
      <c r="S105" s="108"/>
      <c r="T105" s="106">
        <f t="shared" si="43"/>
        <v>0</v>
      </c>
      <c r="U105" s="106">
        <v>0</v>
      </c>
      <c r="V105" s="106">
        <f t="shared" si="44"/>
        <v>0</v>
      </c>
      <c r="W105" s="106">
        <v>100000</v>
      </c>
      <c r="X105" s="106">
        <f t="shared" si="45"/>
        <v>19230.76923076923</v>
      </c>
      <c r="Y105" s="106">
        <v>1905000</v>
      </c>
      <c r="Z105" s="107">
        <v>161.6</v>
      </c>
      <c r="AA105" s="106">
        <f t="shared" si="46"/>
        <v>1480038.4615384615</v>
      </c>
      <c r="AB105" s="106"/>
      <c r="AC105" s="106">
        <f t="shared" si="47"/>
        <v>0</v>
      </c>
      <c r="AD105" s="107"/>
      <c r="AE105" s="106">
        <f t="shared" si="48"/>
        <v>0</v>
      </c>
      <c r="AF105" s="106"/>
      <c r="AG105" s="106">
        <f t="shared" si="49"/>
        <v>0</v>
      </c>
      <c r="AH105" s="106"/>
      <c r="AI105" s="106">
        <f t="shared" si="50"/>
        <v>0</v>
      </c>
      <c r="AJ105" s="106">
        <v>0</v>
      </c>
      <c r="AK105" s="106">
        <f t="shared" si="51"/>
        <v>0</v>
      </c>
      <c r="AL105" s="106">
        <v>0</v>
      </c>
      <c r="AM105" s="106">
        <v>196153.84615384616</v>
      </c>
      <c r="AN105" s="106">
        <v>147115.38461538462</v>
      </c>
      <c r="AO105" s="106">
        <v>49038.461538461539</v>
      </c>
      <c r="AP105" s="106">
        <f t="shared" si="52"/>
        <v>2376192.3076923075</v>
      </c>
      <c r="AQ105" s="106"/>
      <c r="AR105" s="106"/>
      <c r="AS105" s="106"/>
      <c r="AT105" s="106"/>
      <c r="AU105" s="106"/>
      <c r="AV105" s="106"/>
      <c r="AW105" s="106">
        <f t="shared" si="53"/>
        <v>2376192.3076923075</v>
      </c>
      <c r="AX105" s="109"/>
      <c r="AY105" s="172"/>
      <c r="AZ105" s="175"/>
      <c r="BA105" s="174"/>
      <c r="BB105" s="173"/>
      <c r="BC105" s="172"/>
      <c r="BD105" s="171" t="e">
        <f>VLOOKUP(C105,'[5]SA'' Fac'!C$9:AJ$188,34,)</f>
        <v>#REF!</v>
      </c>
      <c r="BE105" s="169"/>
      <c r="BF105" s="170" t="e">
        <f t="shared" si="54"/>
        <v>#REF!</v>
      </c>
      <c r="BG105" s="169" t="e">
        <f t="shared" si="55"/>
        <v>#VALUE!</v>
      </c>
      <c r="BH105" s="168" t="e">
        <f t="shared" si="56"/>
        <v>#VALUE!</v>
      </c>
      <c r="BI105" s="166"/>
      <c r="BJ105" s="176"/>
      <c r="BK105" s="166"/>
    </row>
    <row r="106" spans="1:63" s="168" customFormat="1" ht="27.95" customHeight="1">
      <c r="A106" s="99">
        <v>103</v>
      </c>
      <c r="B106" s="100" t="s">
        <v>389</v>
      </c>
      <c r="C106" s="101" t="s">
        <v>388</v>
      </c>
      <c r="D106" s="102" t="s">
        <v>258</v>
      </c>
      <c r="E106" s="103" t="s">
        <v>387</v>
      </c>
      <c r="F106" s="104" t="s">
        <v>256</v>
      </c>
      <c r="G106" s="105" t="s">
        <v>383</v>
      </c>
      <c r="H106" s="106">
        <v>2360000</v>
      </c>
      <c r="I106" s="107">
        <v>32</v>
      </c>
      <c r="J106" s="106">
        <f t="shared" ref="J106:J137" si="57">+H106/26/8*I106</f>
        <v>363076.92307692306</v>
      </c>
      <c r="K106" s="108"/>
      <c r="L106" s="106">
        <f t="shared" ref="L106:L137" si="58">+H106/26/8*K106</f>
        <v>0</v>
      </c>
      <c r="M106" s="108">
        <v>0</v>
      </c>
      <c r="N106" s="106">
        <f t="shared" ref="N106:N137" si="59">+H106/26/8*M106</f>
        <v>0</v>
      </c>
      <c r="O106" s="108"/>
      <c r="P106" s="106">
        <f t="shared" ref="P106:P137" si="60">+H106/26/8*O106*1.5</f>
        <v>0</v>
      </c>
      <c r="Q106" s="108"/>
      <c r="R106" s="106">
        <f t="shared" ref="R106:R137" si="61">+H106/26/8*Q106*1.95</f>
        <v>0</v>
      </c>
      <c r="S106" s="108"/>
      <c r="T106" s="106">
        <f t="shared" ref="T106:T137" si="62">+H106/26/8*S106*2</f>
        <v>0</v>
      </c>
      <c r="U106" s="106">
        <v>0</v>
      </c>
      <c r="V106" s="106">
        <f t="shared" ref="V106:V137" si="63">+U106/26/8*(I106+K106+M106)</f>
        <v>0</v>
      </c>
      <c r="W106" s="106">
        <v>0</v>
      </c>
      <c r="X106" s="106">
        <f t="shared" ref="X106:X137" si="64">+W106/26/8*(I106+K106+M106)</f>
        <v>0</v>
      </c>
      <c r="Y106" s="106">
        <v>1905000</v>
      </c>
      <c r="Z106" s="107">
        <v>165.6</v>
      </c>
      <c r="AA106" s="106">
        <f t="shared" ref="AA106:AA137" si="65">+Y106/26/8*Z106</f>
        <v>1516673.0769230768</v>
      </c>
      <c r="AB106" s="106"/>
      <c r="AC106" s="106">
        <f t="shared" ref="AC106:AC137" si="66">+H106/26/8*AB106</f>
        <v>0</v>
      </c>
      <c r="AD106" s="107"/>
      <c r="AE106" s="106">
        <f t="shared" ref="AE106:AE137" si="67">+Y106/26/8*AD106*1.5</f>
        <v>0</v>
      </c>
      <c r="AF106" s="106"/>
      <c r="AG106" s="106">
        <f t="shared" ref="AG106:AG137" si="68">+H106/26/8*AF106*1.95</f>
        <v>0</v>
      </c>
      <c r="AH106" s="106"/>
      <c r="AI106" s="106">
        <f t="shared" ref="AI106:AI137" si="69">+H106/26/8*AH106*2</f>
        <v>0</v>
      </c>
      <c r="AJ106" s="106">
        <v>0</v>
      </c>
      <c r="AK106" s="106">
        <f t="shared" ref="AK106:AK137" si="70">+AJ106/26/8*(Z106+AB106)</f>
        <v>0</v>
      </c>
      <c r="AL106" s="106">
        <v>0</v>
      </c>
      <c r="AM106" s="106">
        <v>192307.69230769231</v>
      </c>
      <c r="AN106" s="106">
        <v>144230.76923076922</v>
      </c>
      <c r="AO106" s="106">
        <v>48076.923076923078</v>
      </c>
      <c r="AP106" s="106">
        <f t="shared" ref="AP106:AP137" si="71">+J106+L106+N106+P106+R106+T106+V106+AL106+AM106+AN106+AO106+AA106+AK106+AC106+AI106+AG106+AE106+X106</f>
        <v>2264365.3846153845</v>
      </c>
      <c r="AQ106" s="106"/>
      <c r="AR106" s="106"/>
      <c r="AS106" s="106"/>
      <c r="AT106" s="106"/>
      <c r="AU106" s="106"/>
      <c r="AV106" s="106"/>
      <c r="AW106" s="106">
        <f t="shared" ref="AW106:AW137" si="72">+AP106-AR106-AT106-AU106-AV106</f>
        <v>2264365.3846153845</v>
      </c>
      <c r="AX106" s="109"/>
      <c r="AY106" s="172"/>
      <c r="AZ106" s="175"/>
      <c r="BA106" s="174"/>
      <c r="BB106" s="173"/>
      <c r="BC106" s="172"/>
      <c r="BD106" s="171" t="e">
        <f>VLOOKUP(C106,'[5]SA'' Fac'!C$9:AJ$188,34,)</f>
        <v>#REF!</v>
      </c>
      <c r="BE106" s="169"/>
      <c r="BF106" s="170" t="e">
        <f t="shared" ref="BF106:BF137" si="73">+AR106-BD106-BE106</f>
        <v>#REF!</v>
      </c>
      <c r="BG106" s="169" t="e">
        <f t="shared" ref="BG106:BG137" si="74">MONTH(G106)</f>
        <v>#VALUE!</v>
      </c>
      <c r="BH106" s="168" t="e">
        <f t="shared" ref="BH106:BH137" si="75">YEAR(G106)</f>
        <v>#VALUE!</v>
      </c>
      <c r="BI106" s="166"/>
      <c r="BJ106" s="176"/>
      <c r="BK106" s="166"/>
    </row>
    <row r="107" spans="1:63" s="168" customFormat="1" ht="27.95" customHeight="1">
      <c r="A107" s="99">
        <v>104</v>
      </c>
      <c r="B107" s="100" t="s">
        <v>386</v>
      </c>
      <c r="C107" s="101" t="s">
        <v>385</v>
      </c>
      <c r="D107" s="102" t="s">
        <v>203</v>
      </c>
      <c r="E107" s="103" t="s">
        <v>384</v>
      </c>
      <c r="F107" s="104" t="s">
        <v>175</v>
      </c>
      <c r="G107" s="105" t="s">
        <v>383</v>
      </c>
      <c r="H107" s="106">
        <v>2360000</v>
      </c>
      <c r="I107" s="107">
        <v>32</v>
      </c>
      <c r="J107" s="106">
        <f t="shared" si="57"/>
        <v>363076.92307692306</v>
      </c>
      <c r="K107" s="108"/>
      <c r="L107" s="106">
        <f t="shared" si="58"/>
        <v>0</v>
      </c>
      <c r="M107" s="108">
        <v>0</v>
      </c>
      <c r="N107" s="106">
        <f t="shared" si="59"/>
        <v>0</v>
      </c>
      <c r="O107" s="108"/>
      <c r="P107" s="106">
        <f t="shared" si="60"/>
        <v>0</v>
      </c>
      <c r="Q107" s="108"/>
      <c r="R107" s="106">
        <f t="shared" si="61"/>
        <v>0</v>
      </c>
      <c r="S107" s="108"/>
      <c r="T107" s="106">
        <f t="shared" si="62"/>
        <v>0</v>
      </c>
      <c r="U107" s="106">
        <v>0</v>
      </c>
      <c r="V107" s="106">
        <f t="shared" si="63"/>
        <v>0</v>
      </c>
      <c r="W107" s="106">
        <v>0</v>
      </c>
      <c r="X107" s="106">
        <f t="shared" si="64"/>
        <v>0</v>
      </c>
      <c r="Y107" s="106">
        <v>1905000</v>
      </c>
      <c r="Z107" s="107">
        <v>149.6</v>
      </c>
      <c r="AA107" s="106">
        <f t="shared" si="65"/>
        <v>1370134.6153846153</v>
      </c>
      <c r="AB107" s="106"/>
      <c r="AC107" s="106">
        <f t="shared" si="66"/>
        <v>0</v>
      </c>
      <c r="AD107" s="107"/>
      <c r="AE107" s="106">
        <f t="shared" si="67"/>
        <v>0</v>
      </c>
      <c r="AF107" s="106"/>
      <c r="AG107" s="106">
        <f t="shared" si="68"/>
        <v>0</v>
      </c>
      <c r="AH107" s="106"/>
      <c r="AI107" s="106">
        <f t="shared" si="69"/>
        <v>0</v>
      </c>
      <c r="AJ107" s="106">
        <v>0</v>
      </c>
      <c r="AK107" s="106">
        <f t="shared" si="70"/>
        <v>0</v>
      </c>
      <c r="AL107" s="106">
        <v>0</v>
      </c>
      <c r="AM107" s="106">
        <v>176923.07692307694</v>
      </c>
      <c r="AN107" s="106">
        <v>132692.30769230769</v>
      </c>
      <c r="AO107" s="106">
        <v>44230.769230769234</v>
      </c>
      <c r="AP107" s="106">
        <f t="shared" si="71"/>
        <v>2087057.6923076923</v>
      </c>
      <c r="AQ107" s="106"/>
      <c r="AR107" s="106"/>
      <c r="AS107" s="106"/>
      <c r="AT107" s="106"/>
      <c r="AU107" s="106"/>
      <c r="AV107" s="106"/>
      <c r="AW107" s="106">
        <f t="shared" si="72"/>
        <v>2087057.6923076923</v>
      </c>
      <c r="AX107" s="109"/>
      <c r="AY107" s="172"/>
      <c r="AZ107" s="175"/>
      <c r="BA107" s="174"/>
      <c r="BB107" s="173"/>
      <c r="BC107" s="172"/>
      <c r="BD107" s="171" t="e">
        <f>VLOOKUP(C107,'[5]SA'' Fac'!C$9:AJ$188,34,)</f>
        <v>#REF!</v>
      </c>
      <c r="BE107" s="169"/>
      <c r="BF107" s="170" t="e">
        <f t="shared" si="73"/>
        <v>#REF!</v>
      </c>
      <c r="BG107" s="169" t="e">
        <f t="shared" si="74"/>
        <v>#VALUE!</v>
      </c>
      <c r="BH107" s="168" t="e">
        <f t="shared" si="75"/>
        <v>#VALUE!</v>
      </c>
      <c r="BI107" s="166"/>
      <c r="BJ107" s="176"/>
      <c r="BK107" s="166"/>
    </row>
    <row r="108" spans="1:63" s="168" customFormat="1" ht="27.95" customHeight="1">
      <c r="A108" s="99">
        <v>106</v>
      </c>
      <c r="B108" s="100" t="s">
        <v>382</v>
      </c>
      <c r="C108" s="101" t="s">
        <v>381</v>
      </c>
      <c r="D108" s="102" t="s">
        <v>203</v>
      </c>
      <c r="E108" s="103" t="s">
        <v>380</v>
      </c>
      <c r="F108" s="104" t="s">
        <v>361</v>
      </c>
      <c r="G108" s="105" t="s">
        <v>174</v>
      </c>
      <c r="H108" s="106">
        <v>2360000</v>
      </c>
      <c r="I108" s="107">
        <v>32</v>
      </c>
      <c r="J108" s="106">
        <f t="shared" si="57"/>
        <v>363076.92307692306</v>
      </c>
      <c r="K108" s="108"/>
      <c r="L108" s="106">
        <f t="shared" si="58"/>
        <v>0</v>
      </c>
      <c r="M108" s="108">
        <v>0</v>
      </c>
      <c r="N108" s="106">
        <f t="shared" si="59"/>
        <v>0</v>
      </c>
      <c r="O108" s="108"/>
      <c r="P108" s="106">
        <f t="shared" si="60"/>
        <v>0</v>
      </c>
      <c r="Q108" s="108"/>
      <c r="R108" s="106">
        <f t="shared" si="61"/>
        <v>0</v>
      </c>
      <c r="S108" s="108"/>
      <c r="T108" s="106">
        <f t="shared" si="62"/>
        <v>0</v>
      </c>
      <c r="U108" s="106">
        <v>0</v>
      </c>
      <c r="V108" s="106">
        <f t="shared" si="63"/>
        <v>0</v>
      </c>
      <c r="W108" s="106">
        <v>0</v>
      </c>
      <c r="X108" s="106">
        <f t="shared" si="64"/>
        <v>0</v>
      </c>
      <c r="Y108" s="106">
        <v>1905000</v>
      </c>
      <c r="Z108" s="107">
        <v>165.6</v>
      </c>
      <c r="AA108" s="106">
        <f t="shared" si="65"/>
        <v>1516673.0769230768</v>
      </c>
      <c r="AB108" s="106"/>
      <c r="AC108" s="106">
        <f t="shared" si="66"/>
        <v>0</v>
      </c>
      <c r="AD108" s="107"/>
      <c r="AE108" s="106">
        <f t="shared" si="67"/>
        <v>0</v>
      </c>
      <c r="AF108" s="106"/>
      <c r="AG108" s="106">
        <f t="shared" si="68"/>
        <v>0</v>
      </c>
      <c r="AH108" s="106"/>
      <c r="AI108" s="106">
        <f t="shared" si="69"/>
        <v>0</v>
      </c>
      <c r="AJ108" s="106">
        <v>0</v>
      </c>
      <c r="AK108" s="106">
        <f t="shared" si="70"/>
        <v>0</v>
      </c>
      <c r="AL108" s="106">
        <v>0</v>
      </c>
      <c r="AM108" s="106">
        <v>192307.69230769231</v>
      </c>
      <c r="AN108" s="106">
        <v>144230.76923076922</v>
      </c>
      <c r="AO108" s="106">
        <v>48076.923076923078</v>
      </c>
      <c r="AP108" s="106">
        <f t="shared" si="71"/>
        <v>2264365.3846153845</v>
      </c>
      <c r="AQ108" s="106"/>
      <c r="AR108" s="106"/>
      <c r="AS108" s="106"/>
      <c r="AT108" s="106"/>
      <c r="AU108" s="106"/>
      <c r="AV108" s="106"/>
      <c r="AW108" s="106">
        <f t="shared" si="72"/>
        <v>2264365.3846153845</v>
      </c>
      <c r="AX108" s="109"/>
      <c r="AY108" s="172"/>
      <c r="AZ108" s="175"/>
      <c r="BA108" s="174"/>
      <c r="BB108" s="173"/>
      <c r="BC108" s="172"/>
      <c r="BD108" s="171" t="e">
        <f>VLOOKUP(C108,'[5]SA'' Fac'!C$9:AJ$188,34,)</f>
        <v>#REF!</v>
      </c>
      <c r="BE108" s="169"/>
      <c r="BF108" s="170" t="e">
        <f t="shared" si="73"/>
        <v>#REF!</v>
      </c>
      <c r="BG108" s="169" t="e">
        <f t="shared" si="74"/>
        <v>#VALUE!</v>
      </c>
      <c r="BH108" s="168" t="e">
        <f t="shared" si="75"/>
        <v>#VALUE!</v>
      </c>
      <c r="BI108" s="166"/>
      <c r="BJ108" s="176"/>
      <c r="BK108" s="166"/>
    </row>
    <row r="109" spans="1:63" s="168" customFormat="1" ht="27.95" customHeight="1">
      <c r="A109" s="99">
        <v>107</v>
      </c>
      <c r="B109" s="100" t="s">
        <v>379</v>
      </c>
      <c r="C109" s="101" t="s">
        <v>378</v>
      </c>
      <c r="D109" s="102" t="s">
        <v>203</v>
      </c>
      <c r="E109" s="103" t="s">
        <v>377</v>
      </c>
      <c r="F109" s="104" t="s">
        <v>361</v>
      </c>
      <c r="G109" s="105" t="s">
        <v>174</v>
      </c>
      <c r="H109" s="106">
        <v>2360000</v>
      </c>
      <c r="I109" s="107">
        <v>32</v>
      </c>
      <c r="J109" s="106">
        <f t="shared" si="57"/>
        <v>363076.92307692306</v>
      </c>
      <c r="K109" s="108"/>
      <c r="L109" s="106">
        <f t="shared" si="58"/>
        <v>0</v>
      </c>
      <c r="M109" s="108">
        <v>0</v>
      </c>
      <c r="N109" s="106">
        <f t="shared" si="59"/>
        <v>0</v>
      </c>
      <c r="O109" s="108"/>
      <c r="P109" s="106">
        <f t="shared" si="60"/>
        <v>0</v>
      </c>
      <c r="Q109" s="108"/>
      <c r="R109" s="106">
        <f t="shared" si="61"/>
        <v>0</v>
      </c>
      <c r="S109" s="108"/>
      <c r="T109" s="106">
        <f t="shared" si="62"/>
        <v>0</v>
      </c>
      <c r="U109" s="106">
        <v>0</v>
      </c>
      <c r="V109" s="106">
        <f t="shared" si="63"/>
        <v>0</v>
      </c>
      <c r="W109" s="106">
        <v>0</v>
      </c>
      <c r="X109" s="106">
        <f t="shared" si="64"/>
        <v>0</v>
      </c>
      <c r="Y109" s="106">
        <v>1905000</v>
      </c>
      <c r="Z109" s="107">
        <v>173.6</v>
      </c>
      <c r="AA109" s="106">
        <f t="shared" si="65"/>
        <v>1589942.3076923075</v>
      </c>
      <c r="AB109" s="106"/>
      <c r="AC109" s="106">
        <f t="shared" si="66"/>
        <v>0</v>
      </c>
      <c r="AD109" s="107"/>
      <c r="AE109" s="106">
        <f t="shared" si="67"/>
        <v>0</v>
      </c>
      <c r="AF109" s="106"/>
      <c r="AG109" s="106">
        <f t="shared" si="68"/>
        <v>0</v>
      </c>
      <c r="AH109" s="106"/>
      <c r="AI109" s="106">
        <f t="shared" si="69"/>
        <v>0</v>
      </c>
      <c r="AJ109" s="106">
        <v>0</v>
      </c>
      <c r="AK109" s="106">
        <f t="shared" si="70"/>
        <v>0</v>
      </c>
      <c r="AL109" s="106">
        <v>110000</v>
      </c>
      <c r="AM109" s="106">
        <v>200000</v>
      </c>
      <c r="AN109" s="106">
        <v>150000</v>
      </c>
      <c r="AO109" s="106">
        <v>50000</v>
      </c>
      <c r="AP109" s="106">
        <f t="shared" si="71"/>
        <v>2463019.2307692305</v>
      </c>
      <c r="AQ109" s="106"/>
      <c r="AR109" s="106"/>
      <c r="AS109" s="106"/>
      <c r="AT109" s="106"/>
      <c r="AU109" s="106"/>
      <c r="AV109" s="106"/>
      <c r="AW109" s="106">
        <f t="shared" si="72"/>
        <v>2463019.2307692305</v>
      </c>
      <c r="AX109" s="109"/>
      <c r="AY109" s="172"/>
      <c r="AZ109" s="175"/>
      <c r="BA109" s="174"/>
      <c r="BB109" s="173"/>
      <c r="BC109" s="172"/>
      <c r="BD109" s="171" t="e">
        <f>VLOOKUP(C109,'[5]SA'' Fac'!C$9:AJ$188,34,)</f>
        <v>#REF!</v>
      </c>
      <c r="BE109" s="169"/>
      <c r="BF109" s="170" t="e">
        <f t="shared" si="73"/>
        <v>#REF!</v>
      </c>
      <c r="BG109" s="169" t="e">
        <f t="shared" si="74"/>
        <v>#VALUE!</v>
      </c>
      <c r="BH109" s="168" t="e">
        <f t="shared" si="75"/>
        <v>#VALUE!</v>
      </c>
      <c r="BI109" s="166"/>
      <c r="BJ109" s="176"/>
      <c r="BK109" s="166"/>
    </row>
    <row r="110" spans="1:63" s="168" customFormat="1" ht="27.95" customHeight="1">
      <c r="A110" s="99">
        <v>108</v>
      </c>
      <c r="B110" s="100" t="s">
        <v>376</v>
      </c>
      <c r="C110" s="101" t="s">
        <v>375</v>
      </c>
      <c r="D110" s="102" t="s">
        <v>203</v>
      </c>
      <c r="E110" s="103" t="s">
        <v>374</v>
      </c>
      <c r="F110" s="104" t="s">
        <v>361</v>
      </c>
      <c r="G110" s="105" t="s">
        <v>174</v>
      </c>
      <c r="H110" s="106">
        <v>2360000</v>
      </c>
      <c r="I110" s="107">
        <v>32</v>
      </c>
      <c r="J110" s="106">
        <f t="shared" si="57"/>
        <v>363076.92307692306</v>
      </c>
      <c r="K110" s="108"/>
      <c r="L110" s="106">
        <f t="shared" si="58"/>
        <v>0</v>
      </c>
      <c r="M110" s="108">
        <v>0</v>
      </c>
      <c r="N110" s="106">
        <f t="shared" si="59"/>
        <v>0</v>
      </c>
      <c r="O110" s="108"/>
      <c r="P110" s="106">
        <f t="shared" si="60"/>
        <v>0</v>
      </c>
      <c r="Q110" s="108"/>
      <c r="R110" s="106">
        <f t="shared" si="61"/>
        <v>0</v>
      </c>
      <c r="S110" s="108"/>
      <c r="T110" s="106">
        <f t="shared" si="62"/>
        <v>0</v>
      </c>
      <c r="U110" s="106">
        <v>0</v>
      </c>
      <c r="V110" s="106">
        <f t="shared" si="63"/>
        <v>0</v>
      </c>
      <c r="W110" s="106">
        <v>0</v>
      </c>
      <c r="X110" s="106">
        <f t="shared" si="64"/>
        <v>0</v>
      </c>
      <c r="Y110" s="106">
        <v>1905000</v>
      </c>
      <c r="Z110" s="107">
        <v>161.6</v>
      </c>
      <c r="AA110" s="106">
        <f t="shared" si="65"/>
        <v>1480038.4615384615</v>
      </c>
      <c r="AB110" s="106"/>
      <c r="AC110" s="106">
        <f t="shared" si="66"/>
        <v>0</v>
      </c>
      <c r="AD110" s="107"/>
      <c r="AE110" s="106">
        <f t="shared" si="67"/>
        <v>0</v>
      </c>
      <c r="AF110" s="106"/>
      <c r="AG110" s="106">
        <f t="shared" si="68"/>
        <v>0</v>
      </c>
      <c r="AH110" s="106"/>
      <c r="AI110" s="106">
        <f t="shared" si="69"/>
        <v>0</v>
      </c>
      <c r="AJ110" s="106">
        <v>0</v>
      </c>
      <c r="AK110" s="106">
        <f t="shared" si="70"/>
        <v>0</v>
      </c>
      <c r="AL110" s="106">
        <v>0</v>
      </c>
      <c r="AM110" s="106">
        <v>188461.53846153847</v>
      </c>
      <c r="AN110" s="106">
        <v>141346.15384615384</v>
      </c>
      <c r="AO110" s="106">
        <v>47115.384615384617</v>
      </c>
      <c r="AP110" s="106">
        <f t="shared" si="71"/>
        <v>2220038.4615384615</v>
      </c>
      <c r="AQ110" s="106"/>
      <c r="AR110" s="106"/>
      <c r="AS110" s="106"/>
      <c r="AT110" s="106"/>
      <c r="AU110" s="106"/>
      <c r="AV110" s="106"/>
      <c r="AW110" s="106">
        <f t="shared" si="72"/>
        <v>2220038.4615384615</v>
      </c>
      <c r="AX110" s="109"/>
      <c r="AY110" s="172"/>
      <c r="AZ110" s="175"/>
      <c r="BA110" s="174"/>
      <c r="BB110" s="173"/>
      <c r="BC110" s="172"/>
      <c r="BD110" s="171" t="e">
        <f>VLOOKUP(C110,'[5]SA'' Fac'!C$9:AJ$188,34,)</f>
        <v>#REF!</v>
      </c>
      <c r="BE110" s="169"/>
      <c r="BF110" s="170" t="e">
        <f t="shared" si="73"/>
        <v>#REF!</v>
      </c>
      <c r="BG110" s="169" t="e">
        <f t="shared" si="74"/>
        <v>#VALUE!</v>
      </c>
      <c r="BH110" s="168" t="e">
        <f t="shared" si="75"/>
        <v>#VALUE!</v>
      </c>
      <c r="BI110" s="166"/>
      <c r="BJ110" s="176"/>
      <c r="BK110" s="166"/>
    </row>
    <row r="111" spans="1:63" s="168" customFormat="1" ht="27.95" customHeight="1">
      <c r="A111" s="99">
        <v>110</v>
      </c>
      <c r="B111" s="100" t="s">
        <v>373</v>
      </c>
      <c r="C111" s="101" t="s">
        <v>372</v>
      </c>
      <c r="D111" s="102" t="s">
        <v>210</v>
      </c>
      <c r="E111" s="103" t="s">
        <v>371</v>
      </c>
      <c r="F111" s="104" t="s">
        <v>361</v>
      </c>
      <c r="G111" s="105" t="s">
        <v>174</v>
      </c>
      <c r="H111" s="106">
        <v>2360000</v>
      </c>
      <c r="I111" s="107">
        <v>32</v>
      </c>
      <c r="J111" s="106">
        <f t="shared" si="57"/>
        <v>363076.92307692306</v>
      </c>
      <c r="K111" s="108"/>
      <c r="L111" s="106">
        <f t="shared" si="58"/>
        <v>0</v>
      </c>
      <c r="M111" s="108">
        <v>0</v>
      </c>
      <c r="N111" s="106">
        <f t="shared" si="59"/>
        <v>0</v>
      </c>
      <c r="O111" s="108"/>
      <c r="P111" s="106">
        <f t="shared" si="60"/>
        <v>0</v>
      </c>
      <c r="Q111" s="108"/>
      <c r="R111" s="106">
        <f t="shared" si="61"/>
        <v>0</v>
      </c>
      <c r="S111" s="108"/>
      <c r="T111" s="106">
        <f t="shared" si="62"/>
        <v>0</v>
      </c>
      <c r="U111" s="106">
        <v>0</v>
      </c>
      <c r="V111" s="106">
        <f t="shared" si="63"/>
        <v>0</v>
      </c>
      <c r="W111" s="106">
        <v>0</v>
      </c>
      <c r="X111" s="106">
        <f t="shared" si="64"/>
        <v>0</v>
      </c>
      <c r="Y111" s="106">
        <v>1905000</v>
      </c>
      <c r="Z111" s="107">
        <v>165.6</v>
      </c>
      <c r="AA111" s="106">
        <f t="shared" si="65"/>
        <v>1516673.0769230768</v>
      </c>
      <c r="AB111" s="106"/>
      <c r="AC111" s="106">
        <f t="shared" si="66"/>
        <v>0</v>
      </c>
      <c r="AD111" s="107"/>
      <c r="AE111" s="106">
        <f t="shared" si="67"/>
        <v>0</v>
      </c>
      <c r="AF111" s="106"/>
      <c r="AG111" s="106">
        <f t="shared" si="68"/>
        <v>0</v>
      </c>
      <c r="AH111" s="106"/>
      <c r="AI111" s="106">
        <f t="shared" si="69"/>
        <v>0</v>
      </c>
      <c r="AJ111" s="106">
        <v>0</v>
      </c>
      <c r="AK111" s="106">
        <f t="shared" si="70"/>
        <v>0</v>
      </c>
      <c r="AL111" s="106">
        <v>0</v>
      </c>
      <c r="AM111" s="106">
        <v>192307.69230769231</v>
      </c>
      <c r="AN111" s="106">
        <v>144230.76923076922</v>
      </c>
      <c r="AO111" s="106">
        <v>48076.923076923078</v>
      </c>
      <c r="AP111" s="106">
        <f t="shared" si="71"/>
        <v>2264365.3846153845</v>
      </c>
      <c r="AQ111" s="106"/>
      <c r="AR111" s="106"/>
      <c r="AS111" s="106"/>
      <c r="AT111" s="106"/>
      <c r="AU111" s="106"/>
      <c r="AV111" s="106"/>
      <c r="AW111" s="106">
        <f t="shared" si="72"/>
        <v>2264365.3846153845</v>
      </c>
      <c r="AX111" s="109"/>
      <c r="AY111" s="172"/>
      <c r="AZ111" s="175"/>
      <c r="BA111" s="174"/>
      <c r="BB111" s="173"/>
      <c r="BC111" s="172"/>
      <c r="BD111" s="171" t="e">
        <f>VLOOKUP(C111,'[5]SA'' Fac'!C$9:AJ$188,34,)</f>
        <v>#REF!</v>
      </c>
      <c r="BE111" s="169"/>
      <c r="BF111" s="170" t="e">
        <f t="shared" si="73"/>
        <v>#REF!</v>
      </c>
      <c r="BG111" s="169" t="e">
        <f t="shared" si="74"/>
        <v>#VALUE!</v>
      </c>
      <c r="BH111" s="168" t="e">
        <f t="shared" si="75"/>
        <v>#VALUE!</v>
      </c>
      <c r="BI111" s="166"/>
      <c r="BJ111" s="176"/>
      <c r="BK111" s="166"/>
    </row>
    <row r="112" spans="1:63" s="168" customFormat="1" ht="27.95" customHeight="1">
      <c r="A112" s="99">
        <v>111</v>
      </c>
      <c r="B112" s="100" t="s">
        <v>370</v>
      </c>
      <c r="C112" s="101" t="s">
        <v>369</v>
      </c>
      <c r="D112" s="102" t="s">
        <v>182</v>
      </c>
      <c r="E112" s="103" t="s">
        <v>368</v>
      </c>
      <c r="F112" s="104" t="s">
        <v>361</v>
      </c>
      <c r="G112" s="105" t="s">
        <v>174</v>
      </c>
      <c r="H112" s="106">
        <v>2360000</v>
      </c>
      <c r="I112" s="107">
        <v>32</v>
      </c>
      <c r="J112" s="106">
        <f t="shared" si="57"/>
        <v>363076.92307692306</v>
      </c>
      <c r="K112" s="108"/>
      <c r="L112" s="106">
        <f t="shared" si="58"/>
        <v>0</v>
      </c>
      <c r="M112" s="108">
        <v>0</v>
      </c>
      <c r="N112" s="106">
        <f t="shared" si="59"/>
        <v>0</v>
      </c>
      <c r="O112" s="108"/>
      <c r="P112" s="106">
        <f t="shared" si="60"/>
        <v>0</v>
      </c>
      <c r="Q112" s="108"/>
      <c r="R112" s="106">
        <f t="shared" si="61"/>
        <v>0</v>
      </c>
      <c r="S112" s="108"/>
      <c r="T112" s="106">
        <f t="shared" si="62"/>
        <v>0</v>
      </c>
      <c r="U112" s="106">
        <v>0</v>
      </c>
      <c r="V112" s="106">
        <f t="shared" si="63"/>
        <v>0</v>
      </c>
      <c r="W112" s="106">
        <v>0</v>
      </c>
      <c r="X112" s="106">
        <f t="shared" si="64"/>
        <v>0</v>
      </c>
      <c r="Y112" s="106">
        <v>1905000</v>
      </c>
      <c r="Z112" s="107">
        <v>151.6</v>
      </c>
      <c r="AA112" s="106">
        <f t="shared" si="65"/>
        <v>1388451.923076923</v>
      </c>
      <c r="AB112" s="106"/>
      <c r="AC112" s="106">
        <f t="shared" si="66"/>
        <v>0</v>
      </c>
      <c r="AD112" s="107"/>
      <c r="AE112" s="106">
        <f t="shared" si="67"/>
        <v>0</v>
      </c>
      <c r="AF112" s="106"/>
      <c r="AG112" s="106">
        <f t="shared" si="68"/>
        <v>0</v>
      </c>
      <c r="AH112" s="106"/>
      <c r="AI112" s="106">
        <f t="shared" si="69"/>
        <v>0</v>
      </c>
      <c r="AJ112" s="106">
        <v>0</v>
      </c>
      <c r="AK112" s="106">
        <f t="shared" si="70"/>
        <v>0</v>
      </c>
      <c r="AL112" s="106">
        <v>0</v>
      </c>
      <c r="AM112" s="106">
        <v>178846.15384615384</v>
      </c>
      <c r="AN112" s="106">
        <v>134134.61538461538</v>
      </c>
      <c r="AO112" s="106">
        <v>44711.538461538461</v>
      </c>
      <c r="AP112" s="106">
        <f t="shared" si="71"/>
        <v>2109221.153846154</v>
      </c>
      <c r="AQ112" s="106"/>
      <c r="AR112" s="106"/>
      <c r="AS112" s="106"/>
      <c r="AT112" s="106"/>
      <c r="AU112" s="106"/>
      <c r="AV112" s="106"/>
      <c r="AW112" s="106">
        <f t="shared" si="72"/>
        <v>2109221.153846154</v>
      </c>
      <c r="AX112" s="109"/>
      <c r="AY112" s="172"/>
      <c r="AZ112" s="175"/>
      <c r="BA112" s="174"/>
      <c r="BB112" s="173"/>
      <c r="BC112" s="172"/>
      <c r="BD112" s="171" t="e">
        <f>VLOOKUP(C112,'[5]SA'' Fac'!C$9:AJ$188,34,)</f>
        <v>#REF!</v>
      </c>
      <c r="BE112" s="169"/>
      <c r="BF112" s="170" t="e">
        <f t="shared" si="73"/>
        <v>#REF!</v>
      </c>
      <c r="BG112" s="169" t="e">
        <f t="shared" si="74"/>
        <v>#VALUE!</v>
      </c>
      <c r="BH112" s="168" t="e">
        <f t="shared" si="75"/>
        <v>#VALUE!</v>
      </c>
      <c r="BI112" s="166"/>
      <c r="BJ112" s="176"/>
      <c r="BK112" s="166"/>
    </row>
    <row r="113" spans="1:63" s="168" customFormat="1" ht="27.95" customHeight="1">
      <c r="A113" s="99">
        <v>112</v>
      </c>
      <c r="B113" s="100" t="s">
        <v>367</v>
      </c>
      <c r="C113" s="101" t="s">
        <v>366</v>
      </c>
      <c r="D113" s="102" t="s">
        <v>182</v>
      </c>
      <c r="E113" s="103" t="s">
        <v>365</v>
      </c>
      <c r="F113" s="104" t="s">
        <v>361</v>
      </c>
      <c r="G113" s="105" t="s">
        <v>174</v>
      </c>
      <c r="H113" s="106">
        <v>2360000</v>
      </c>
      <c r="I113" s="107">
        <v>32</v>
      </c>
      <c r="J113" s="106">
        <f t="shared" si="57"/>
        <v>363076.92307692306</v>
      </c>
      <c r="K113" s="108"/>
      <c r="L113" s="106">
        <f t="shared" si="58"/>
        <v>0</v>
      </c>
      <c r="M113" s="108">
        <v>0</v>
      </c>
      <c r="N113" s="106">
        <f t="shared" si="59"/>
        <v>0</v>
      </c>
      <c r="O113" s="108"/>
      <c r="P113" s="106">
        <f t="shared" si="60"/>
        <v>0</v>
      </c>
      <c r="Q113" s="108"/>
      <c r="R113" s="106">
        <f t="shared" si="61"/>
        <v>0</v>
      </c>
      <c r="S113" s="108"/>
      <c r="T113" s="106">
        <f t="shared" si="62"/>
        <v>0</v>
      </c>
      <c r="U113" s="106">
        <v>0</v>
      </c>
      <c r="V113" s="106">
        <f t="shared" si="63"/>
        <v>0</v>
      </c>
      <c r="W113" s="106">
        <v>0</v>
      </c>
      <c r="X113" s="106">
        <f t="shared" si="64"/>
        <v>0</v>
      </c>
      <c r="Y113" s="106">
        <v>1905000</v>
      </c>
      <c r="Z113" s="107">
        <v>165.6</v>
      </c>
      <c r="AA113" s="106">
        <f t="shared" si="65"/>
        <v>1516673.0769230768</v>
      </c>
      <c r="AB113" s="106"/>
      <c r="AC113" s="106">
        <f t="shared" si="66"/>
        <v>0</v>
      </c>
      <c r="AD113" s="107"/>
      <c r="AE113" s="106">
        <f t="shared" si="67"/>
        <v>0</v>
      </c>
      <c r="AF113" s="106"/>
      <c r="AG113" s="106">
        <f t="shared" si="68"/>
        <v>0</v>
      </c>
      <c r="AH113" s="106"/>
      <c r="AI113" s="106">
        <f t="shared" si="69"/>
        <v>0</v>
      </c>
      <c r="AJ113" s="106">
        <v>0</v>
      </c>
      <c r="AK113" s="106">
        <f t="shared" si="70"/>
        <v>0</v>
      </c>
      <c r="AL113" s="106">
        <v>0</v>
      </c>
      <c r="AM113" s="106">
        <v>192307.69230769231</v>
      </c>
      <c r="AN113" s="106">
        <v>144230.76923076922</v>
      </c>
      <c r="AO113" s="106">
        <v>48076.923076923078</v>
      </c>
      <c r="AP113" s="106">
        <f t="shared" si="71"/>
        <v>2264365.3846153845</v>
      </c>
      <c r="AQ113" s="106"/>
      <c r="AR113" s="106"/>
      <c r="AS113" s="106"/>
      <c r="AT113" s="106"/>
      <c r="AU113" s="106"/>
      <c r="AV113" s="106"/>
      <c r="AW113" s="106">
        <f t="shared" si="72"/>
        <v>2264365.3846153845</v>
      </c>
      <c r="AX113" s="109"/>
      <c r="AY113" s="172"/>
      <c r="AZ113" s="175"/>
      <c r="BA113" s="174"/>
      <c r="BB113" s="173"/>
      <c r="BC113" s="172"/>
      <c r="BD113" s="171" t="e">
        <f>VLOOKUP(C113,'[5]SA'' Fac'!C$9:AJ$188,34,)</f>
        <v>#REF!</v>
      </c>
      <c r="BE113" s="169"/>
      <c r="BF113" s="170" t="e">
        <f t="shared" si="73"/>
        <v>#REF!</v>
      </c>
      <c r="BG113" s="169" t="e">
        <f t="shared" si="74"/>
        <v>#VALUE!</v>
      </c>
      <c r="BH113" s="168" t="e">
        <f t="shared" si="75"/>
        <v>#VALUE!</v>
      </c>
      <c r="BI113" s="166"/>
      <c r="BJ113" s="176"/>
      <c r="BK113" s="166"/>
    </row>
    <row r="114" spans="1:63" s="168" customFormat="1" ht="27.95" customHeight="1">
      <c r="A114" s="99">
        <v>113</v>
      </c>
      <c r="B114" s="100" t="s">
        <v>364</v>
      </c>
      <c r="C114" s="101" t="s">
        <v>363</v>
      </c>
      <c r="D114" s="102" t="s">
        <v>177</v>
      </c>
      <c r="E114" s="103" t="s">
        <v>362</v>
      </c>
      <c r="F114" s="104" t="s">
        <v>361</v>
      </c>
      <c r="G114" s="105" t="s">
        <v>174</v>
      </c>
      <c r="H114" s="106">
        <v>2360000</v>
      </c>
      <c r="I114" s="107">
        <v>32</v>
      </c>
      <c r="J114" s="106">
        <f t="shared" si="57"/>
        <v>363076.92307692306</v>
      </c>
      <c r="K114" s="108"/>
      <c r="L114" s="106">
        <f t="shared" si="58"/>
        <v>0</v>
      </c>
      <c r="M114" s="108">
        <v>0</v>
      </c>
      <c r="N114" s="106">
        <f t="shared" si="59"/>
        <v>0</v>
      </c>
      <c r="O114" s="108"/>
      <c r="P114" s="106">
        <f t="shared" si="60"/>
        <v>0</v>
      </c>
      <c r="Q114" s="108"/>
      <c r="R114" s="106">
        <f t="shared" si="61"/>
        <v>0</v>
      </c>
      <c r="S114" s="108"/>
      <c r="T114" s="106">
        <f t="shared" si="62"/>
        <v>0</v>
      </c>
      <c r="U114" s="106">
        <v>0</v>
      </c>
      <c r="V114" s="106">
        <f t="shared" si="63"/>
        <v>0</v>
      </c>
      <c r="W114" s="106">
        <v>0</v>
      </c>
      <c r="X114" s="106">
        <f t="shared" si="64"/>
        <v>0</v>
      </c>
      <c r="Y114" s="106">
        <v>1905000</v>
      </c>
      <c r="Z114" s="107">
        <v>165.6</v>
      </c>
      <c r="AA114" s="106">
        <f t="shared" si="65"/>
        <v>1516673.0769230768</v>
      </c>
      <c r="AB114" s="106"/>
      <c r="AC114" s="106">
        <f t="shared" si="66"/>
        <v>0</v>
      </c>
      <c r="AD114" s="107"/>
      <c r="AE114" s="106">
        <f t="shared" si="67"/>
        <v>0</v>
      </c>
      <c r="AF114" s="106"/>
      <c r="AG114" s="106">
        <f t="shared" si="68"/>
        <v>0</v>
      </c>
      <c r="AH114" s="106"/>
      <c r="AI114" s="106">
        <f t="shared" si="69"/>
        <v>0</v>
      </c>
      <c r="AJ114" s="106">
        <v>0</v>
      </c>
      <c r="AK114" s="106">
        <f t="shared" si="70"/>
        <v>0</v>
      </c>
      <c r="AL114" s="106">
        <v>0</v>
      </c>
      <c r="AM114" s="106">
        <v>192307.69230769231</v>
      </c>
      <c r="AN114" s="106">
        <v>144230.76923076922</v>
      </c>
      <c r="AO114" s="106">
        <v>48076.923076923078</v>
      </c>
      <c r="AP114" s="106">
        <f t="shared" si="71"/>
        <v>2264365.3846153845</v>
      </c>
      <c r="AQ114" s="106"/>
      <c r="AR114" s="106"/>
      <c r="AS114" s="106"/>
      <c r="AT114" s="106"/>
      <c r="AU114" s="106"/>
      <c r="AV114" s="106"/>
      <c r="AW114" s="106">
        <f t="shared" si="72"/>
        <v>2264365.3846153845</v>
      </c>
      <c r="AX114" s="109"/>
      <c r="AY114" s="172"/>
      <c r="AZ114" s="175"/>
      <c r="BA114" s="174"/>
      <c r="BB114" s="173"/>
      <c r="BC114" s="172"/>
      <c r="BD114" s="171" t="e">
        <f>VLOOKUP(C114,'[5]SA'' Fac'!C$9:AJ$188,34,)</f>
        <v>#REF!</v>
      </c>
      <c r="BE114" s="169"/>
      <c r="BF114" s="170" t="e">
        <f t="shared" si="73"/>
        <v>#REF!</v>
      </c>
      <c r="BG114" s="169" t="e">
        <f t="shared" si="74"/>
        <v>#VALUE!</v>
      </c>
      <c r="BH114" s="168" t="e">
        <f t="shared" si="75"/>
        <v>#VALUE!</v>
      </c>
      <c r="BI114" s="166"/>
      <c r="BJ114" s="176"/>
      <c r="BK114" s="166"/>
    </row>
    <row r="115" spans="1:63" s="168" customFormat="1" ht="27.95" customHeight="1">
      <c r="A115" s="99">
        <v>115</v>
      </c>
      <c r="B115" s="100" t="s">
        <v>360</v>
      </c>
      <c r="C115" s="101" t="s">
        <v>359</v>
      </c>
      <c r="D115" s="102" t="s">
        <v>177</v>
      </c>
      <c r="E115" s="103" t="s">
        <v>358</v>
      </c>
      <c r="F115" s="104" t="s">
        <v>175</v>
      </c>
      <c r="G115" s="105" t="s">
        <v>174</v>
      </c>
      <c r="H115" s="106">
        <v>2440000</v>
      </c>
      <c r="I115" s="107">
        <v>32</v>
      </c>
      <c r="J115" s="106">
        <f t="shared" si="57"/>
        <v>375384.61538461538</v>
      </c>
      <c r="K115" s="108"/>
      <c r="L115" s="106">
        <f t="shared" si="58"/>
        <v>0</v>
      </c>
      <c r="M115" s="108">
        <v>0</v>
      </c>
      <c r="N115" s="106">
        <f t="shared" si="59"/>
        <v>0</v>
      </c>
      <c r="O115" s="108"/>
      <c r="P115" s="106">
        <f t="shared" si="60"/>
        <v>0</v>
      </c>
      <c r="Q115" s="108"/>
      <c r="R115" s="106">
        <f t="shared" si="61"/>
        <v>0</v>
      </c>
      <c r="S115" s="108"/>
      <c r="T115" s="106">
        <f t="shared" si="62"/>
        <v>0</v>
      </c>
      <c r="U115" s="106">
        <v>0</v>
      </c>
      <c r="V115" s="106">
        <f t="shared" si="63"/>
        <v>0</v>
      </c>
      <c r="W115" s="106">
        <v>100000</v>
      </c>
      <c r="X115" s="106">
        <f t="shared" si="64"/>
        <v>15384.615384615385</v>
      </c>
      <c r="Y115" s="106">
        <v>1905000</v>
      </c>
      <c r="Z115" s="107">
        <v>173.6</v>
      </c>
      <c r="AA115" s="106">
        <f t="shared" si="65"/>
        <v>1589942.3076923075</v>
      </c>
      <c r="AB115" s="106"/>
      <c r="AC115" s="106">
        <f t="shared" si="66"/>
        <v>0</v>
      </c>
      <c r="AD115" s="107"/>
      <c r="AE115" s="106">
        <f t="shared" si="67"/>
        <v>0</v>
      </c>
      <c r="AF115" s="106"/>
      <c r="AG115" s="106">
        <f t="shared" si="68"/>
        <v>0</v>
      </c>
      <c r="AH115" s="106"/>
      <c r="AI115" s="106">
        <f t="shared" si="69"/>
        <v>0</v>
      </c>
      <c r="AJ115" s="106">
        <v>0</v>
      </c>
      <c r="AK115" s="106">
        <f t="shared" si="70"/>
        <v>0</v>
      </c>
      <c r="AL115" s="106">
        <v>110000</v>
      </c>
      <c r="AM115" s="106">
        <v>200000</v>
      </c>
      <c r="AN115" s="106">
        <v>150000</v>
      </c>
      <c r="AO115" s="106">
        <v>50000</v>
      </c>
      <c r="AP115" s="106">
        <f t="shared" si="71"/>
        <v>2490711.5384615385</v>
      </c>
      <c r="AQ115" s="106"/>
      <c r="AR115" s="106"/>
      <c r="AS115" s="106"/>
      <c r="AT115" s="106"/>
      <c r="AU115" s="106"/>
      <c r="AV115" s="106"/>
      <c r="AW115" s="106">
        <f t="shared" si="72"/>
        <v>2490711.5384615385</v>
      </c>
      <c r="AX115" s="109"/>
      <c r="AY115" s="172"/>
      <c r="AZ115" s="175"/>
      <c r="BA115" s="174"/>
      <c r="BB115" s="173"/>
      <c r="BC115" s="172"/>
      <c r="BD115" s="171" t="e">
        <f>VLOOKUP(C115,'[5]SA'' Fac'!C$9:AJ$188,34,)</f>
        <v>#REF!</v>
      </c>
      <c r="BE115" s="169"/>
      <c r="BF115" s="170" t="e">
        <f t="shared" si="73"/>
        <v>#REF!</v>
      </c>
      <c r="BG115" s="169" t="e">
        <f t="shared" si="74"/>
        <v>#VALUE!</v>
      </c>
      <c r="BH115" s="168" t="e">
        <f t="shared" si="75"/>
        <v>#VALUE!</v>
      </c>
      <c r="BI115" s="166"/>
      <c r="BJ115" s="176"/>
      <c r="BK115" s="166"/>
    </row>
    <row r="116" spans="1:63" s="168" customFormat="1" ht="27.95" customHeight="1">
      <c r="A116" s="99">
        <v>116</v>
      </c>
      <c r="B116" s="100" t="s">
        <v>357</v>
      </c>
      <c r="C116" s="101" t="s">
        <v>356</v>
      </c>
      <c r="D116" s="102" t="s">
        <v>177</v>
      </c>
      <c r="E116" s="103" t="s">
        <v>355</v>
      </c>
      <c r="F116" s="104" t="s">
        <v>175</v>
      </c>
      <c r="G116" s="105" t="s">
        <v>174</v>
      </c>
      <c r="H116" s="106">
        <v>2440000</v>
      </c>
      <c r="I116" s="107">
        <v>32</v>
      </c>
      <c r="J116" s="106">
        <f t="shared" si="57"/>
        <v>375384.61538461538</v>
      </c>
      <c r="K116" s="108"/>
      <c r="L116" s="106">
        <f t="shared" si="58"/>
        <v>0</v>
      </c>
      <c r="M116" s="108">
        <v>0</v>
      </c>
      <c r="N116" s="106">
        <f t="shared" si="59"/>
        <v>0</v>
      </c>
      <c r="O116" s="108"/>
      <c r="P116" s="106">
        <f t="shared" si="60"/>
        <v>0</v>
      </c>
      <c r="Q116" s="108"/>
      <c r="R116" s="106">
        <f t="shared" si="61"/>
        <v>0</v>
      </c>
      <c r="S116" s="108"/>
      <c r="T116" s="106">
        <f t="shared" si="62"/>
        <v>0</v>
      </c>
      <c r="U116" s="106">
        <v>0</v>
      </c>
      <c r="V116" s="106">
        <f t="shared" si="63"/>
        <v>0</v>
      </c>
      <c r="W116" s="106">
        <v>100000</v>
      </c>
      <c r="X116" s="106">
        <f t="shared" si="64"/>
        <v>15384.615384615385</v>
      </c>
      <c r="Y116" s="106">
        <v>1905000</v>
      </c>
      <c r="Z116" s="107">
        <v>165.6</v>
      </c>
      <c r="AA116" s="106">
        <f t="shared" si="65"/>
        <v>1516673.0769230768</v>
      </c>
      <c r="AB116" s="106"/>
      <c r="AC116" s="106">
        <f t="shared" si="66"/>
        <v>0</v>
      </c>
      <c r="AD116" s="107"/>
      <c r="AE116" s="106">
        <f t="shared" si="67"/>
        <v>0</v>
      </c>
      <c r="AF116" s="106"/>
      <c r="AG116" s="106">
        <f t="shared" si="68"/>
        <v>0</v>
      </c>
      <c r="AH116" s="106"/>
      <c r="AI116" s="106">
        <f t="shared" si="69"/>
        <v>0</v>
      </c>
      <c r="AJ116" s="106">
        <v>0</v>
      </c>
      <c r="AK116" s="106">
        <f t="shared" si="70"/>
        <v>0</v>
      </c>
      <c r="AL116" s="106">
        <v>0</v>
      </c>
      <c r="AM116" s="106">
        <v>192307.69230769231</v>
      </c>
      <c r="AN116" s="106">
        <v>144230.76923076922</v>
      </c>
      <c r="AO116" s="106">
        <v>48076.923076923078</v>
      </c>
      <c r="AP116" s="106">
        <f t="shared" si="71"/>
        <v>2292057.6923076925</v>
      </c>
      <c r="AQ116" s="106"/>
      <c r="AR116" s="106"/>
      <c r="AS116" s="106"/>
      <c r="AT116" s="106"/>
      <c r="AU116" s="106"/>
      <c r="AV116" s="106"/>
      <c r="AW116" s="106">
        <f t="shared" si="72"/>
        <v>2292057.6923076925</v>
      </c>
      <c r="AX116" s="109"/>
      <c r="AY116" s="172"/>
      <c r="AZ116" s="175"/>
      <c r="BA116" s="174"/>
      <c r="BB116" s="173"/>
      <c r="BC116" s="172"/>
      <c r="BD116" s="171" t="e">
        <f>VLOOKUP(C116,'[5]SA'' Fac'!C$9:AJ$188,34,)</f>
        <v>#REF!</v>
      </c>
      <c r="BE116" s="169"/>
      <c r="BF116" s="170" t="e">
        <f t="shared" si="73"/>
        <v>#REF!</v>
      </c>
      <c r="BG116" s="169" t="e">
        <f t="shared" si="74"/>
        <v>#VALUE!</v>
      </c>
      <c r="BH116" s="168" t="e">
        <f t="shared" si="75"/>
        <v>#VALUE!</v>
      </c>
      <c r="BI116" s="166"/>
      <c r="BJ116" s="176"/>
      <c r="BK116" s="166"/>
    </row>
    <row r="117" spans="1:63" s="168" customFormat="1" ht="27.95" customHeight="1">
      <c r="A117" s="99">
        <v>117</v>
      </c>
      <c r="B117" s="100" t="s">
        <v>354</v>
      </c>
      <c r="C117" s="101" t="s">
        <v>353</v>
      </c>
      <c r="D117" s="102" t="s">
        <v>177</v>
      </c>
      <c r="E117" s="103" t="s">
        <v>352</v>
      </c>
      <c r="F117" s="104" t="s">
        <v>175</v>
      </c>
      <c r="G117" s="105" t="s">
        <v>174</v>
      </c>
      <c r="H117" s="106">
        <v>2440000</v>
      </c>
      <c r="I117" s="107">
        <v>32</v>
      </c>
      <c r="J117" s="106">
        <f t="shared" si="57"/>
        <v>375384.61538461538</v>
      </c>
      <c r="K117" s="108"/>
      <c r="L117" s="106">
        <f t="shared" si="58"/>
        <v>0</v>
      </c>
      <c r="M117" s="108">
        <v>0</v>
      </c>
      <c r="N117" s="106">
        <f t="shared" si="59"/>
        <v>0</v>
      </c>
      <c r="O117" s="108"/>
      <c r="P117" s="106">
        <f t="shared" si="60"/>
        <v>0</v>
      </c>
      <c r="Q117" s="108"/>
      <c r="R117" s="106">
        <f t="shared" si="61"/>
        <v>0</v>
      </c>
      <c r="S117" s="108"/>
      <c r="T117" s="106">
        <f t="shared" si="62"/>
        <v>0</v>
      </c>
      <c r="U117" s="106">
        <v>0</v>
      </c>
      <c r="V117" s="106">
        <f t="shared" si="63"/>
        <v>0</v>
      </c>
      <c r="W117" s="106">
        <v>100000</v>
      </c>
      <c r="X117" s="106">
        <f t="shared" si="64"/>
        <v>15384.615384615385</v>
      </c>
      <c r="Y117" s="106">
        <v>1905000</v>
      </c>
      <c r="Z117" s="107">
        <v>153.6</v>
      </c>
      <c r="AA117" s="106">
        <f t="shared" si="65"/>
        <v>1406769.2307692308</v>
      </c>
      <c r="AB117" s="106"/>
      <c r="AC117" s="106">
        <f t="shared" si="66"/>
        <v>0</v>
      </c>
      <c r="AD117" s="107"/>
      <c r="AE117" s="106">
        <f t="shared" si="67"/>
        <v>0</v>
      </c>
      <c r="AF117" s="106"/>
      <c r="AG117" s="106">
        <f t="shared" si="68"/>
        <v>0</v>
      </c>
      <c r="AH117" s="106"/>
      <c r="AI117" s="106">
        <f t="shared" si="69"/>
        <v>0</v>
      </c>
      <c r="AJ117" s="106">
        <v>0</v>
      </c>
      <c r="AK117" s="106">
        <f t="shared" si="70"/>
        <v>0</v>
      </c>
      <c r="AL117" s="106">
        <v>0</v>
      </c>
      <c r="AM117" s="106">
        <v>180769.23076923078</v>
      </c>
      <c r="AN117" s="106">
        <v>135576.92307692306</v>
      </c>
      <c r="AO117" s="106">
        <v>45192.307692307695</v>
      </c>
      <c r="AP117" s="106">
        <f t="shared" si="71"/>
        <v>2159076.9230769235</v>
      </c>
      <c r="AQ117" s="106"/>
      <c r="AR117" s="106"/>
      <c r="AS117" s="106"/>
      <c r="AT117" s="106"/>
      <c r="AU117" s="106"/>
      <c r="AV117" s="106"/>
      <c r="AW117" s="106">
        <f t="shared" si="72"/>
        <v>2159076.9230769235</v>
      </c>
      <c r="AX117" s="109"/>
      <c r="AY117" s="172"/>
      <c r="AZ117" s="175"/>
      <c r="BA117" s="174"/>
      <c r="BB117" s="173"/>
      <c r="BC117" s="172"/>
      <c r="BD117" s="171" t="e">
        <f>VLOOKUP(C117,'[5]SA'' Fac'!C$9:AJ$188,34,)</f>
        <v>#REF!</v>
      </c>
      <c r="BE117" s="169"/>
      <c r="BF117" s="170" t="e">
        <f t="shared" si="73"/>
        <v>#REF!</v>
      </c>
      <c r="BG117" s="169" t="e">
        <f t="shared" si="74"/>
        <v>#VALUE!</v>
      </c>
      <c r="BH117" s="168" t="e">
        <f t="shared" si="75"/>
        <v>#VALUE!</v>
      </c>
      <c r="BI117" s="166"/>
      <c r="BJ117" s="176"/>
      <c r="BK117" s="166"/>
    </row>
    <row r="118" spans="1:63" s="168" customFormat="1" ht="27.95" customHeight="1">
      <c r="A118" s="99">
        <v>118</v>
      </c>
      <c r="B118" s="100" t="s">
        <v>351</v>
      </c>
      <c r="C118" s="101" t="s">
        <v>350</v>
      </c>
      <c r="D118" s="102" t="s">
        <v>177</v>
      </c>
      <c r="E118" s="103" t="s">
        <v>349</v>
      </c>
      <c r="F118" s="104" t="s">
        <v>175</v>
      </c>
      <c r="G118" s="105" t="s">
        <v>174</v>
      </c>
      <c r="H118" s="106">
        <v>2440000</v>
      </c>
      <c r="I118" s="107">
        <v>32</v>
      </c>
      <c r="J118" s="106">
        <f t="shared" si="57"/>
        <v>375384.61538461538</v>
      </c>
      <c r="K118" s="108"/>
      <c r="L118" s="106">
        <f t="shared" si="58"/>
        <v>0</v>
      </c>
      <c r="M118" s="108">
        <v>0</v>
      </c>
      <c r="N118" s="106">
        <f t="shared" si="59"/>
        <v>0</v>
      </c>
      <c r="O118" s="108"/>
      <c r="P118" s="106">
        <f t="shared" si="60"/>
        <v>0</v>
      </c>
      <c r="Q118" s="108"/>
      <c r="R118" s="106">
        <f t="shared" si="61"/>
        <v>0</v>
      </c>
      <c r="S118" s="108"/>
      <c r="T118" s="106">
        <f t="shared" si="62"/>
        <v>0</v>
      </c>
      <c r="U118" s="106">
        <v>0</v>
      </c>
      <c r="V118" s="106">
        <f t="shared" si="63"/>
        <v>0</v>
      </c>
      <c r="W118" s="106">
        <v>100000</v>
      </c>
      <c r="X118" s="106">
        <f t="shared" si="64"/>
        <v>15384.615384615385</v>
      </c>
      <c r="Y118" s="106">
        <v>1905000</v>
      </c>
      <c r="Z118" s="107">
        <v>165.6</v>
      </c>
      <c r="AA118" s="106">
        <f t="shared" si="65"/>
        <v>1516673.0769230768</v>
      </c>
      <c r="AB118" s="106"/>
      <c r="AC118" s="106">
        <f t="shared" si="66"/>
        <v>0</v>
      </c>
      <c r="AD118" s="107"/>
      <c r="AE118" s="106">
        <f t="shared" si="67"/>
        <v>0</v>
      </c>
      <c r="AF118" s="106"/>
      <c r="AG118" s="106">
        <f t="shared" si="68"/>
        <v>0</v>
      </c>
      <c r="AH118" s="106"/>
      <c r="AI118" s="106">
        <f t="shared" si="69"/>
        <v>0</v>
      </c>
      <c r="AJ118" s="106">
        <v>0</v>
      </c>
      <c r="AK118" s="106">
        <f t="shared" si="70"/>
        <v>0</v>
      </c>
      <c r="AL118" s="106">
        <v>0</v>
      </c>
      <c r="AM118" s="106">
        <v>192307.69230769231</v>
      </c>
      <c r="AN118" s="106">
        <v>144230.76923076922</v>
      </c>
      <c r="AO118" s="106">
        <v>48076.923076923078</v>
      </c>
      <c r="AP118" s="106">
        <f t="shared" si="71"/>
        <v>2292057.6923076925</v>
      </c>
      <c r="AQ118" s="106"/>
      <c r="AR118" s="106"/>
      <c r="AS118" s="106"/>
      <c r="AT118" s="106"/>
      <c r="AU118" s="106"/>
      <c r="AV118" s="106"/>
      <c r="AW118" s="106">
        <f t="shared" si="72"/>
        <v>2292057.6923076925</v>
      </c>
      <c r="AX118" s="109"/>
      <c r="AY118" s="172"/>
      <c r="AZ118" s="175"/>
      <c r="BA118" s="174"/>
      <c r="BB118" s="173"/>
      <c r="BC118" s="172"/>
      <c r="BD118" s="171" t="e">
        <f>VLOOKUP(C118,'[5]SA'' Fac'!C$9:AJ$188,34,)</f>
        <v>#REF!</v>
      </c>
      <c r="BE118" s="169"/>
      <c r="BF118" s="170" t="e">
        <f t="shared" si="73"/>
        <v>#REF!</v>
      </c>
      <c r="BG118" s="169" t="e">
        <f t="shared" si="74"/>
        <v>#VALUE!</v>
      </c>
      <c r="BH118" s="168" t="e">
        <f t="shared" si="75"/>
        <v>#VALUE!</v>
      </c>
      <c r="BI118" s="166"/>
      <c r="BJ118" s="176"/>
      <c r="BK118" s="166"/>
    </row>
    <row r="119" spans="1:63" s="168" customFormat="1" ht="27.95" customHeight="1">
      <c r="A119" s="99">
        <v>120</v>
      </c>
      <c r="B119" s="100" t="s">
        <v>348</v>
      </c>
      <c r="C119" s="101" t="s">
        <v>347</v>
      </c>
      <c r="D119" s="102" t="s">
        <v>177</v>
      </c>
      <c r="E119" s="103" t="s">
        <v>346</v>
      </c>
      <c r="F119" s="104" t="s">
        <v>175</v>
      </c>
      <c r="G119" s="105" t="s">
        <v>342</v>
      </c>
      <c r="H119" s="106">
        <v>2440000</v>
      </c>
      <c r="I119" s="107">
        <v>20</v>
      </c>
      <c r="J119" s="106">
        <f t="shared" si="57"/>
        <v>234615.38461538462</v>
      </c>
      <c r="K119" s="108"/>
      <c r="L119" s="106">
        <f t="shared" si="58"/>
        <v>0</v>
      </c>
      <c r="M119" s="108">
        <v>0</v>
      </c>
      <c r="N119" s="106">
        <f t="shared" si="59"/>
        <v>0</v>
      </c>
      <c r="O119" s="108"/>
      <c r="P119" s="106">
        <f t="shared" si="60"/>
        <v>0</v>
      </c>
      <c r="Q119" s="108"/>
      <c r="R119" s="106">
        <f t="shared" si="61"/>
        <v>0</v>
      </c>
      <c r="S119" s="108"/>
      <c r="T119" s="106">
        <f t="shared" si="62"/>
        <v>0</v>
      </c>
      <c r="U119" s="106">
        <v>0</v>
      </c>
      <c r="V119" s="106">
        <f t="shared" si="63"/>
        <v>0</v>
      </c>
      <c r="W119" s="106">
        <v>0</v>
      </c>
      <c r="X119" s="106">
        <f t="shared" si="64"/>
        <v>0</v>
      </c>
      <c r="Y119" s="106">
        <v>1905000</v>
      </c>
      <c r="Z119" s="107">
        <v>173.6</v>
      </c>
      <c r="AA119" s="106">
        <f t="shared" si="65"/>
        <v>1589942.3076923075</v>
      </c>
      <c r="AB119" s="106"/>
      <c r="AC119" s="106">
        <f t="shared" si="66"/>
        <v>0</v>
      </c>
      <c r="AD119" s="107"/>
      <c r="AE119" s="106">
        <f t="shared" si="67"/>
        <v>0</v>
      </c>
      <c r="AF119" s="106"/>
      <c r="AG119" s="106">
        <f t="shared" si="68"/>
        <v>0</v>
      </c>
      <c r="AH119" s="106"/>
      <c r="AI119" s="106">
        <f t="shared" si="69"/>
        <v>0</v>
      </c>
      <c r="AJ119" s="106">
        <v>0</v>
      </c>
      <c r="AK119" s="106">
        <f t="shared" si="70"/>
        <v>0</v>
      </c>
      <c r="AL119" s="106">
        <v>0</v>
      </c>
      <c r="AM119" s="106">
        <v>188461.53846153847</v>
      </c>
      <c r="AN119" s="106">
        <v>141346.15384615384</v>
      </c>
      <c r="AO119" s="106">
        <v>47115.384615384617</v>
      </c>
      <c r="AP119" s="106">
        <f t="shared" si="71"/>
        <v>2201480.769230769</v>
      </c>
      <c r="AQ119" s="106"/>
      <c r="AR119" s="106"/>
      <c r="AS119" s="106"/>
      <c r="AT119" s="106"/>
      <c r="AU119" s="106"/>
      <c r="AV119" s="106"/>
      <c r="AW119" s="106">
        <f t="shared" si="72"/>
        <v>2201480.769230769</v>
      </c>
      <c r="AX119" s="109"/>
      <c r="AY119" s="172"/>
      <c r="AZ119" s="175"/>
      <c r="BA119" s="174"/>
      <c r="BB119" s="173"/>
      <c r="BC119" s="172"/>
      <c r="BD119" s="171" t="e">
        <f>VLOOKUP(C119,'[5]SA'' Fac'!C$9:AJ$188,34,)</f>
        <v>#REF!</v>
      </c>
      <c r="BE119" s="169"/>
      <c r="BF119" s="170" t="e">
        <f t="shared" si="73"/>
        <v>#REF!</v>
      </c>
      <c r="BG119" s="169" t="e">
        <f t="shared" si="74"/>
        <v>#VALUE!</v>
      </c>
      <c r="BH119" s="168" t="e">
        <f t="shared" si="75"/>
        <v>#VALUE!</v>
      </c>
      <c r="BI119" s="166"/>
      <c r="BJ119" s="176"/>
      <c r="BK119" s="166"/>
    </row>
    <row r="120" spans="1:63" s="168" customFormat="1" ht="27.95" customHeight="1">
      <c r="A120" s="99">
        <v>121</v>
      </c>
      <c r="B120" s="100" t="s">
        <v>345</v>
      </c>
      <c r="C120" s="101" t="s">
        <v>344</v>
      </c>
      <c r="D120" s="102" t="s">
        <v>324</v>
      </c>
      <c r="E120" s="103" t="s">
        <v>343</v>
      </c>
      <c r="F120" s="104" t="s">
        <v>256</v>
      </c>
      <c r="G120" s="105" t="s">
        <v>342</v>
      </c>
      <c r="H120" s="106">
        <v>2520000</v>
      </c>
      <c r="I120" s="107">
        <v>0</v>
      </c>
      <c r="J120" s="106">
        <f t="shared" si="57"/>
        <v>0</v>
      </c>
      <c r="K120" s="108"/>
      <c r="L120" s="106">
        <f t="shared" si="58"/>
        <v>0</v>
      </c>
      <c r="M120" s="108">
        <v>0</v>
      </c>
      <c r="N120" s="106">
        <f t="shared" si="59"/>
        <v>0</v>
      </c>
      <c r="O120" s="108"/>
      <c r="P120" s="106">
        <f t="shared" si="60"/>
        <v>0</v>
      </c>
      <c r="Q120" s="108"/>
      <c r="R120" s="106">
        <f t="shared" si="61"/>
        <v>0</v>
      </c>
      <c r="S120" s="108"/>
      <c r="T120" s="106">
        <f t="shared" si="62"/>
        <v>0</v>
      </c>
      <c r="U120" s="106">
        <v>130000</v>
      </c>
      <c r="V120" s="106">
        <f t="shared" si="63"/>
        <v>0</v>
      </c>
      <c r="W120" s="106">
        <v>100000</v>
      </c>
      <c r="X120" s="106">
        <f t="shared" si="64"/>
        <v>0</v>
      </c>
      <c r="Y120" s="106">
        <v>2510000</v>
      </c>
      <c r="Z120" s="107">
        <v>205.6</v>
      </c>
      <c r="AA120" s="106">
        <f t="shared" si="65"/>
        <v>2481038.4615384615</v>
      </c>
      <c r="AB120" s="106"/>
      <c r="AC120" s="106">
        <f t="shared" si="66"/>
        <v>0</v>
      </c>
      <c r="AD120" s="107"/>
      <c r="AE120" s="106">
        <f t="shared" si="67"/>
        <v>0</v>
      </c>
      <c r="AF120" s="106"/>
      <c r="AG120" s="106">
        <f t="shared" si="68"/>
        <v>0</v>
      </c>
      <c r="AH120" s="106"/>
      <c r="AI120" s="106">
        <f t="shared" si="69"/>
        <v>0</v>
      </c>
      <c r="AJ120" s="106">
        <v>230000</v>
      </c>
      <c r="AK120" s="106">
        <f t="shared" si="70"/>
        <v>227346.15384615381</v>
      </c>
      <c r="AL120" s="106">
        <v>110000</v>
      </c>
      <c r="AM120" s="106">
        <v>200000</v>
      </c>
      <c r="AN120" s="106">
        <v>150000</v>
      </c>
      <c r="AO120" s="106">
        <v>50000</v>
      </c>
      <c r="AP120" s="106">
        <f t="shared" si="71"/>
        <v>3218384.6153846155</v>
      </c>
      <c r="AQ120" s="106"/>
      <c r="AR120" s="106"/>
      <c r="AS120" s="106"/>
      <c r="AT120" s="106"/>
      <c r="AU120" s="106"/>
      <c r="AV120" s="106"/>
      <c r="AW120" s="106">
        <f t="shared" si="72"/>
        <v>3218384.6153846155</v>
      </c>
      <c r="AX120" s="109"/>
      <c r="AY120" s="172"/>
      <c r="AZ120" s="175"/>
      <c r="BA120" s="174"/>
      <c r="BB120" s="173"/>
      <c r="BC120" s="172"/>
      <c r="BD120" s="171" t="e">
        <f>VLOOKUP(C120,'[5]SA'' Fac'!C$9:AJ$188,34,)</f>
        <v>#REF!</v>
      </c>
      <c r="BE120" s="169"/>
      <c r="BF120" s="170" t="e">
        <f t="shared" si="73"/>
        <v>#REF!</v>
      </c>
      <c r="BG120" s="169" t="e">
        <f t="shared" si="74"/>
        <v>#VALUE!</v>
      </c>
      <c r="BH120" s="168" t="e">
        <f t="shared" si="75"/>
        <v>#VALUE!</v>
      </c>
      <c r="BI120" s="166"/>
      <c r="BJ120" s="176"/>
      <c r="BK120" s="166"/>
    </row>
    <row r="121" spans="1:63" s="168" customFormat="1" ht="27.95" customHeight="1">
      <c r="A121" s="99">
        <v>122</v>
      </c>
      <c r="B121" s="100" t="s">
        <v>341</v>
      </c>
      <c r="C121" s="101" t="s">
        <v>340</v>
      </c>
      <c r="D121" s="102" t="s">
        <v>177</v>
      </c>
      <c r="E121" s="103" t="s">
        <v>339</v>
      </c>
      <c r="F121" s="104" t="s">
        <v>175</v>
      </c>
      <c r="G121" s="105" t="s">
        <v>331</v>
      </c>
      <c r="H121" s="106">
        <v>2440000</v>
      </c>
      <c r="I121" s="107">
        <v>8</v>
      </c>
      <c r="J121" s="106">
        <f t="shared" si="57"/>
        <v>93846.153846153844</v>
      </c>
      <c r="K121" s="108"/>
      <c r="L121" s="106">
        <f t="shared" si="58"/>
        <v>0</v>
      </c>
      <c r="M121" s="108">
        <v>0</v>
      </c>
      <c r="N121" s="106">
        <f t="shared" si="59"/>
        <v>0</v>
      </c>
      <c r="O121" s="108"/>
      <c r="P121" s="106">
        <f t="shared" si="60"/>
        <v>0</v>
      </c>
      <c r="Q121" s="108"/>
      <c r="R121" s="106">
        <f t="shared" si="61"/>
        <v>0</v>
      </c>
      <c r="S121" s="108"/>
      <c r="T121" s="106">
        <f t="shared" si="62"/>
        <v>0</v>
      </c>
      <c r="U121" s="106">
        <v>0</v>
      </c>
      <c r="V121" s="106">
        <f t="shared" si="63"/>
        <v>0</v>
      </c>
      <c r="W121" s="106">
        <v>0</v>
      </c>
      <c r="X121" s="106">
        <f t="shared" si="64"/>
        <v>0</v>
      </c>
      <c r="Y121" s="106">
        <v>1905000</v>
      </c>
      <c r="Z121" s="107">
        <v>189.6</v>
      </c>
      <c r="AA121" s="106">
        <f t="shared" si="65"/>
        <v>1736480.769230769</v>
      </c>
      <c r="AB121" s="106"/>
      <c r="AC121" s="106">
        <f t="shared" si="66"/>
        <v>0</v>
      </c>
      <c r="AD121" s="107"/>
      <c r="AE121" s="106">
        <f t="shared" si="67"/>
        <v>0</v>
      </c>
      <c r="AF121" s="106"/>
      <c r="AG121" s="106">
        <f t="shared" si="68"/>
        <v>0</v>
      </c>
      <c r="AH121" s="106"/>
      <c r="AI121" s="106">
        <f t="shared" si="69"/>
        <v>0</v>
      </c>
      <c r="AJ121" s="106">
        <v>0</v>
      </c>
      <c r="AK121" s="106">
        <f t="shared" si="70"/>
        <v>0</v>
      </c>
      <c r="AL121" s="106">
        <v>0</v>
      </c>
      <c r="AM121" s="106">
        <v>192307.69230769231</v>
      </c>
      <c r="AN121" s="106">
        <v>144230.76923076922</v>
      </c>
      <c r="AO121" s="106">
        <v>48076.923076923078</v>
      </c>
      <c r="AP121" s="106">
        <f t="shared" si="71"/>
        <v>2214942.3076923075</v>
      </c>
      <c r="AQ121" s="106"/>
      <c r="AR121" s="106"/>
      <c r="AS121" s="106"/>
      <c r="AT121" s="106"/>
      <c r="AU121" s="106"/>
      <c r="AV121" s="106"/>
      <c r="AW121" s="106">
        <f t="shared" si="72"/>
        <v>2214942.3076923075</v>
      </c>
      <c r="AX121" s="109"/>
      <c r="AY121" s="172"/>
      <c r="AZ121" s="175"/>
      <c r="BA121" s="174"/>
      <c r="BB121" s="173"/>
      <c r="BC121" s="172"/>
      <c r="BD121" s="171" t="e">
        <f>VLOOKUP(C121,'[5]SA'' Fac'!C$9:AJ$188,34,)</f>
        <v>#REF!</v>
      </c>
      <c r="BE121" s="169"/>
      <c r="BF121" s="170" t="e">
        <f t="shared" si="73"/>
        <v>#REF!</v>
      </c>
      <c r="BG121" s="169" t="e">
        <f t="shared" si="74"/>
        <v>#VALUE!</v>
      </c>
      <c r="BH121" s="168" t="e">
        <f t="shared" si="75"/>
        <v>#VALUE!</v>
      </c>
      <c r="BI121" s="166"/>
      <c r="BJ121" s="176"/>
      <c r="BK121" s="166"/>
    </row>
    <row r="122" spans="1:63" s="168" customFormat="1" ht="27.95" customHeight="1">
      <c r="A122" s="99">
        <v>123</v>
      </c>
      <c r="B122" s="100" t="s">
        <v>338</v>
      </c>
      <c r="C122" s="101" t="s">
        <v>337</v>
      </c>
      <c r="D122" s="102" t="s">
        <v>335</v>
      </c>
      <c r="E122" s="103" t="s">
        <v>336</v>
      </c>
      <c r="F122" s="104" t="s">
        <v>335</v>
      </c>
      <c r="G122" s="105" t="s">
        <v>331</v>
      </c>
      <c r="H122" s="106">
        <v>2750000</v>
      </c>
      <c r="I122" s="107">
        <v>0</v>
      </c>
      <c r="J122" s="106">
        <f t="shared" si="57"/>
        <v>0</v>
      </c>
      <c r="K122" s="108"/>
      <c r="L122" s="106">
        <f t="shared" si="58"/>
        <v>0</v>
      </c>
      <c r="M122" s="108">
        <v>0</v>
      </c>
      <c r="N122" s="106">
        <f t="shared" si="59"/>
        <v>0</v>
      </c>
      <c r="O122" s="108"/>
      <c r="P122" s="106">
        <f t="shared" si="60"/>
        <v>0</v>
      </c>
      <c r="Q122" s="108"/>
      <c r="R122" s="106">
        <f t="shared" si="61"/>
        <v>0</v>
      </c>
      <c r="S122" s="108"/>
      <c r="T122" s="106">
        <f t="shared" si="62"/>
        <v>0</v>
      </c>
      <c r="U122" s="106">
        <v>350000</v>
      </c>
      <c r="V122" s="106">
        <f t="shared" si="63"/>
        <v>0</v>
      </c>
      <c r="W122" s="106">
        <v>350000</v>
      </c>
      <c r="X122" s="106">
        <f t="shared" si="64"/>
        <v>0</v>
      </c>
      <c r="Y122" s="106">
        <v>2450000</v>
      </c>
      <c r="Z122" s="107">
        <v>189.6</v>
      </c>
      <c r="AA122" s="106">
        <f t="shared" si="65"/>
        <v>2233269.230769231</v>
      </c>
      <c r="AB122" s="106"/>
      <c r="AC122" s="106">
        <f t="shared" si="66"/>
        <v>0</v>
      </c>
      <c r="AD122" s="107">
        <v>2.5</v>
      </c>
      <c r="AE122" s="106">
        <f t="shared" si="67"/>
        <v>44170.673076923078</v>
      </c>
      <c r="AF122" s="106"/>
      <c r="AG122" s="106">
        <f t="shared" si="68"/>
        <v>0</v>
      </c>
      <c r="AH122" s="106"/>
      <c r="AI122" s="106">
        <f t="shared" si="69"/>
        <v>0</v>
      </c>
      <c r="AJ122" s="106">
        <v>440000</v>
      </c>
      <c r="AK122" s="106">
        <f t="shared" si="70"/>
        <v>401076.92307692306</v>
      </c>
      <c r="AL122" s="106">
        <v>0</v>
      </c>
      <c r="AM122" s="106">
        <v>184615.38461538462</v>
      </c>
      <c r="AN122" s="106">
        <v>138461.53846153847</v>
      </c>
      <c r="AO122" s="106">
        <v>46153.846153846156</v>
      </c>
      <c r="AP122" s="106">
        <f t="shared" si="71"/>
        <v>3047747.596153846</v>
      </c>
      <c r="AQ122" s="106"/>
      <c r="AR122" s="106"/>
      <c r="AS122" s="106"/>
      <c r="AT122" s="106"/>
      <c r="AU122" s="106"/>
      <c r="AV122" s="106"/>
      <c r="AW122" s="106">
        <f t="shared" si="72"/>
        <v>3047747.596153846</v>
      </c>
      <c r="AX122" s="109"/>
      <c r="AY122" s="172"/>
      <c r="AZ122" s="175"/>
      <c r="BA122" s="174"/>
      <c r="BB122" s="173"/>
      <c r="BC122" s="172"/>
      <c r="BD122" s="171" t="e">
        <f>VLOOKUP(C122,'[5]SA'' Fac'!C$9:AJ$188,34,)</f>
        <v>#REF!</v>
      </c>
      <c r="BE122" s="169"/>
      <c r="BF122" s="170" t="e">
        <f t="shared" si="73"/>
        <v>#REF!</v>
      </c>
      <c r="BG122" s="169" t="e">
        <f t="shared" si="74"/>
        <v>#VALUE!</v>
      </c>
      <c r="BH122" s="168" t="e">
        <f t="shared" si="75"/>
        <v>#VALUE!</v>
      </c>
      <c r="BI122" s="166"/>
      <c r="BJ122" s="176"/>
      <c r="BK122" s="166"/>
    </row>
    <row r="123" spans="1:63" s="168" customFormat="1" ht="27.95" customHeight="1">
      <c r="A123" s="99">
        <v>125</v>
      </c>
      <c r="B123" s="100" t="s">
        <v>334</v>
      </c>
      <c r="C123" s="101" t="s">
        <v>333</v>
      </c>
      <c r="D123" s="102" t="s">
        <v>313</v>
      </c>
      <c r="E123" s="103" t="s">
        <v>332</v>
      </c>
      <c r="F123" s="104" t="s">
        <v>138</v>
      </c>
      <c r="G123" s="105" t="s">
        <v>331</v>
      </c>
      <c r="H123" s="106">
        <v>2900000</v>
      </c>
      <c r="I123" s="107">
        <v>0</v>
      </c>
      <c r="J123" s="106">
        <f t="shared" si="57"/>
        <v>0</v>
      </c>
      <c r="K123" s="108"/>
      <c r="L123" s="106">
        <f t="shared" si="58"/>
        <v>0</v>
      </c>
      <c r="M123" s="108">
        <v>0</v>
      </c>
      <c r="N123" s="106">
        <f t="shared" si="59"/>
        <v>0</v>
      </c>
      <c r="O123" s="108"/>
      <c r="P123" s="106">
        <f t="shared" si="60"/>
        <v>0</v>
      </c>
      <c r="Q123" s="108"/>
      <c r="R123" s="106">
        <f t="shared" si="61"/>
        <v>0</v>
      </c>
      <c r="S123" s="108"/>
      <c r="T123" s="106">
        <f t="shared" si="62"/>
        <v>0</v>
      </c>
      <c r="U123" s="106">
        <v>700000</v>
      </c>
      <c r="V123" s="106">
        <f t="shared" si="63"/>
        <v>0</v>
      </c>
      <c r="W123" s="106">
        <v>0</v>
      </c>
      <c r="X123" s="106">
        <f t="shared" si="64"/>
        <v>0</v>
      </c>
      <c r="Y123" s="106">
        <v>2450000</v>
      </c>
      <c r="Z123" s="107">
        <v>184.6</v>
      </c>
      <c r="AA123" s="106">
        <f t="shared" si="65"/>
        <v>2174375</v>
      </c>
      <c r="AB123" s="106"/>
      <c r="AC123" s="106">
        <f t="shared" si="66"/>
        <v>0</v>
      </c>
      <c r="AD123" s="107">
        <v>1.5</v>
      </c>
      <c r="AE123" s="106">
        <f t="shared" si="67"/>
        <v>26502.403846153844</v>
      </c>
      <c r="AF123" s="106"/>
      <c r="AG123" s="106">
        <f t="shared" si="68"/>
        <v>0</v>
      </c>
      <c r="AH123" s="106"/>
      <c r="AI123" s="106">
        <f t="shared" si="69"/>
        <v>0</v>
      </c>
      <c r="AJ123" s="106">
        <v>440000</v>
      </c>
      <c r="AK123" s="106">
        <f t="shared" si="70"/>
        <v>390499.99999999994</v>
      </c>
      <c r="AL123" s="106">
        <v>0</v>
      </c>
      <c r="AM123" s="106">
        <v>179807.69230769231</v>
      </c>
      <c r="AN123" s="106">
        <v>134855.76923076922</v>
      </c>
      <c r="AO123" s="106">
        <v>44951.923076923078</v>
      </c>
      <c r="AP123" s="106">
        <f t="shared" si="71"/>
        <v>2950992.7884615385</v>
      </c>
      <c r="AQ123" s="106"/>
      <c r="AR123" s="106"/>
      <c r="AS123" s="106"/>
      <c r="AT123" s="106"/>
      <c r="AU123" s="106"/>
      <c r="AV123" s="106"/>
      <c r="AW123" s="106">
        <f t="shared" si="72"/>
        <v>2950992.7884615385</v>
      </c>
      <c r="AX123" s="109"/>
      <c r="AY123" s="172"/>
      <c r="AZ123" s="175"/>
      <c r="BA123" s="174"/>
      <c r="BB123" s="173"/>
      <c r="BC123" s="172"/>
      <c r="BD123" s="171" t="e">
        <f>VLOOKUP(C123,'[5]SA'' Fac'!C$9:AJ$188,34,)</f>
        <v>#REF!</v>
      </c>
      <c r="BE123" s="169"/>
      <c r="BF123" s="170" t="e">
        <f t="shared" si="73"/>
        <v>#REF!</v>
      </c>
      <c r="BG123" s="169" t="e">
        <f t="shared" si="74"/>
        <v>#VALUE!</v>
      </c>
      <c r="BH123" s="168" t="e">
        <f t="shared" si="75"/>
        <v>#VALUE!</v>
      </c>
      <c r="BI123" s="166"/>
      <c r="BJ123" s="176"/>
      <c r="BK123" s="166"/>
    </row>
    <row r="124" spans="1:63" s="168" customFormat="1" ht="27.95" customHeight="1">
      <c r="A124" s="99">
        <v>126</v>
      </c>
      <c r="B124" s="100" t="s">
        <v>330</v>
      </c>
      <c r="C124" s="101" t="s">
        <v>329</v>
      </c>
      <c r="D124" s="102" t="s">
        <v>328</v>
      </c>
      <c r="E124" s="103" t="s">
        <v>327</v>
      </c>
      <c r="F124" s="104" t="s">
        <v>256</v>
      </c>
      <c r="G124" s="105" t="s">
        <v>322</v>
      </c>
      <c r="H124" s="106">
        <v>2440000</v>
      </c>
      <c r="I124" s="107">
        <v>8</v>
      </c>
      <c r="J124" s="106">
        <f t="shared" si="57"/>
        <v>93846.153846153844</v>
      </c>
      <c r="K124" s="108"/>
      <c r="L124" s="106">
        <f t="shared" si="58"/>
        <v>0</v>
      </c>
      <c r="M124" s="108">
        <v>0</v>
      </c>
      <c r="N124" s="106">
        <f t="shared" si="59"/>
        <v>0</v>
      </c>
      <c r="O124" s="108"/>
      <c r="P124" s="106">
        <f t="shared" si="60"/>
        <v>0</v>
      </c>
      <c r="Q124" s="108"/>
      <c r="R124" s="106">
        <f t="shared" si="61"/>
        <v>0</v>
      </c>
      <c r="S124" s="108"/>
      <c r="T124" s="106">
        <f t="shared" si="62"/>
        <v>0</v>
      </c>
      <c r="U124" s="106">
        <v>0</v>
      </c>
      <c r="V124" s="106">
        <f t="shared" si="63"/>
        <v>0</v>
      </c>
      <c r="W124" s="106">
        <v>100000</v>
      </c>
      <c r="X124" s="106">
        <f t="shared" si="64"/>
        <v>3846.1538461538462</v>
      </c>
      <c r="Y124" s="106">
        <v>1905000</v>
      </c>
      <c r="Z124" s="107">
        <v>173.6</v>
      </c>
      <c r="AA124" s="106">
        <f t="shared" si="65"/>
        <v>1589942.3076923075</v>
      </c>
      <c r="AB124" s="106"/>
      <c r="AC124" s="106">
        <f t="shared" si="66"/>
        <v>0</v>
      </c>
      <c r="AD124" s="107">
        <v>1.5</v>
      </c>
      <c r="AE124" s="106">
        <f t="shared" si="67"/>
        <v>20606.971153846156</v>
      </c>
      <c r="AF124" s="106"/>
      <c r="AG124" s="106">
        <f t="shared" si="68"/>
        <v>0</v>
      </c>
      <c r="AH124" s="106"/>
      <c r="AI124" s="106">
        <f t="shared" si="69"/>
        <v>0</v>
      </c>
      <c r="AJ124" s="106">
        <v>0</v>
      </c>
      <c r="AK124" s="106">
        <f t="shared" si="70"/>
        <v>0</v>
      </c>
      <c r="AL124" s="106">
        <v>0</v>
      </c>
      <c r="AM124" s="106">
        <v>176923.07692307694</v>
      </c>
      <c r="AN124" s="106">
        <v>132692.30769230769</v>
      </c>
      <c r="AO124" s="106">
        <v>44230.769230769234</v>
      </c>
      <c r="AP124" s="106">
        <f t="shared" si="71"/>
        <v>2062087.7403846153</v>
      </c>
      <c r="AQ124" s="106"/>
      <c r="AR124" s="106"/>
      <c r="AS124" s="106"/>
      <c r="AT124" s="106"/>
      <c r="AU124" s="106"/>
      <c r="AV124" s="106"/>
      <c r="AW124" s="106">
        <f t="shared" si="72"/>
        <v>2062087.7403846153</v>
      </c>
      <c r="AX124" s="109"/>
      <c r="AY124" s="172"/>
      <c r="AZ124" s="175"/>
      <c r="BA124" s="174"/>
      <c r="BB124" s="173"/>
      <c r="BC124" s="172"/>
      <c r="BD124" s="171" t="e">
        <f>VLOOKUP(C124,'[5]SA'' Fac'!C$9:AJ$188,34,)</f>
        <v>#REF!</v>
      </c>
      <c r="BE124" s="169"/>
      <c r="BF124" s="170" t="e">
        <f t="shared" si="73"/>
        <v>#REF!</v>
      </c>
      <c r="BG124" s="169" t="e">
        <f t="shared" si="74"/>
        <v>#VALUE!</v>
      </c>
      <c r="BH124" s="168" t="e">
        <f t="shared" si="75"/>
        <v>#VALUE!</v>
      </c>
      <c r="BI124" s="166"/>
      <c r="BJ124" s="176"/>
      <c r="BK124" s="166"/>
    </row>
    <row r="125" spans="1:63" s="168" customFormat="1" ht="27.95" customHeight="1">
      <c r="A125" s="99">
        <v>127</v>
      </c>
      <c r="B125" s="100" t="s">
        <v>326</v>
      </c>
      <c r="C125" s="101" t="s">
        <v>325</v>
      </c>
      <c r="D125" s="102" t="s">
        <v>324</v>
      </c>
      <c r="E125" s="103" t="s">
        <v>323</v>
      </c>
      <c r="F125" s="104" t="s">
        <v>256</v>
      </c>
      <c r="G125" s="105" t="s">
        <v>322</v>
      </c>
      <c r="H125" s="106">
        <v>2520000</v>
      </c>
      <c r="I125" s="107">
        <v>0</v>
      </c>
      <c r="J125" s="106">
        <f t="shared" si="57"/>
        <v>0</v>
      </c>
      <c r="K125" s="108"/>
      <c r="L125" s="106">
        <f t="shared" si="58"/>
        <v>0</v>
      </c>
      <c r="M125" s="108">
        <v>0</v>
      </c>
      <c r="N125" s="106">
        <f t="shared" si="59"/>
        <v>0</v>
      </c>
      <c r="O125" s="108"/>
      <c r="P125" s="106">
        <f t="shared" si="60"/>
        <v>0</v>
      </c>
      <c r="Q125" s="108"/>
      <c r="R125" s="106">
        <f t="shared" si="61"/>
        <v>0</v>
      </c>
      <c r="S125" s="108"/>
      <c r="T125" s="106">
        <f t="shared" si="62"/>
        <v>0</v>
      </c>
      <c r="U125" s="106">
        <v>130000</v>
      </c>
      <c r="V125" s="106">
        <f t="shared" si="63"/>
        <v>0</v>
      </c>
      <c r="W125" s="106">
        <v>100000</v>
      </c>
      <c r="X125" s="106">
        <f t="shared" si="64"/>
        <v>0</v>
      </c>
      <c r="Y125" s="106">
        <v>2510000</v>
      </c>
      <c r="Z125" s="107">
        <v>197.6</v>
      </c>
      <c r="AA125" s="106">
        <f t="shared" si="65"/>
        <v>2384499.9999999995</v>
      </c>
      <c r="AB125" s="106"/>
      <c r="AC125" s="106">
        <f t="shared" si="66"/>
        <v>0</v>
      </c>
      <c r="AD125" s="107"/>
      <c r="AE125" s="106">
        <f t="shared" si="67"/>
        <v>0</v>
      </c>
      <c r="AF125" s="106"/>
      <c r="AG125" s="106">
        <f t="shared" si="68"/>
        <v>0</v>
      </c>
      <c r="AH125" s="106"/>
      <c r="AI125" s="106">
        <f t="shared" si="69"/>
        <v>0</v>
      </c>
      <c r="AJ125" s="106">
        <v>230000</v>
      </c>
      <c r="AK125" s="106">
        <f t="shared" si="70"/>
        <v>218499.99999999997</v>
      </c>
      <c r="AL125" s="106">
        <v>0</v>
      </c>
      <c r="AM125" s="106">
        <v>192307.69230769231</v>
      </c>
      <c r="AN125" s="106">
        <v>144230.76923076922</v>
      </c>
      <c r="AO125" s="106">
        <v>48076.923076923078</v>
      </c>
      <c r="AP125" s="106">
        <f t="shared" si="71"/>
        <v>2987615.384615384</v>
      </c>
      <c r="AQ125" s="106"/>
      <c r="AR125" s="106"/>
      <c r="AS125" s="106"/>
      <c r="AT125" s="106"/>
      <c r="AU125" s="106"/>
      <c r="AV125" s="106"/>
      <c r="AW125" s="106">
        <f t="shared" si="72"/>
        <v>2987615.384615384</v>
      </c>
      <c r="AX125" s="109"/>
      <c r="AY125" s="172"/>
      <c r="AZ125" s="175"/>
      <c r="BA125" s="174"/>
      <c r="BB125" s="173"/>
      <c r="BC125" s="172"/>
      <c r="BD125" s="171" t="e">
        <f>VLOOKUP(C125,'[5]SA'' Fac'!C$9:AJ$188,34,)</f>
        <v>#REF!</v>
      </c>
      <c r="BE125" s="169"/>
      <c r="BF125" s="170" t="e">
        <f t="shared" si="73"/>
        <v>#REF!</v>
      </c>
      <c r="BG125" s="169" t="e">
        <f t="shared" si="74"/>
        <v>#VALUE!</v>
      </c>
      <c r="BH125" s="168" t="e">
        <f t="shared" si="75"/>
        <v>#VALUE!</v>
      </c>
      <c r="BI125" s="166"/>
      <c r="BJ125" s="176"/>
      <c r="BK125" s="166"/>
    </row>
    <row r="126" spans="1:63" s="168" customFormat="1" ht="27.95" customHeight="1">
      <c r="A126" s="99">
        <v>128</v>
      </c>
      <c r="B126" s="100" t="s">
        <v>321</v>
      </c>
      <c r="C126" s="101" t="s">
        <v>320</v>
      </c>
      <c r="D126" s="102" t="s">
        <v>288</v>
      </c>
      <c r="E126" s="103" t="s">
        <v>319</v>
      </c>
      <c r="F126" s="104" t="s">
        <v>197</v>
      </c>
      <c r="G126" s="105" t="s">
        <v>276</v>
      </c>
      <c r="H126" s="106">
        <v>2600000</v>
      </c>
      <c r="I126" s="107">
        <v>0</v>
      </c>
      <c r="J126" s="106">
        <f t="shared" si="57"/>
        <v>0</v>
      </c>
      <c r="K126" s="108"/>
      <c r="L126" s="106">
        <f t="shared" si="58"/>
        <v>0</v>
      </c>
      <c r="M126" s="108">
        <v>0</v>
      </c>
      <c r="N126" s="106">
        <f t="shared" si="59"/>
        <v>0</v>
      </c>
      <c r="O126" s="108"/>
      <c r="P126" s="106">
        <f t="shared" si="60"/>
        <v>0</v>
      </c>
      <c r="Q126" s="108"/>
      <c r="R126" s="106">
        <f t="shared" si="61"/>
        <v>0</v>
      </c>
      <c r="S126" s="108"/>
      <c r="T126" s="106">
        <f t="shared" si="62"/>
        <v>0</v>
      </c>
      <c r="U126" s="106">
        <v>220000</v>
      </c>
      <c r="V126" s="106">
        <f t="shared" si="63"/>
        <v>0</v>
      </c>
      <c r="W126" s="106">
        <v>220000</v>
      </c>
      <c r="X126" s="106">
        <f t="shared" si="64"/>
        <v>0</v>
      </c>
      <c r="Y126" s="106">
        <v>2450000</v>
      </c>
      <c r="Z126" s="107">
        <v>195.6</v>
      </c>
      <c r="AA126" s="106">
        <f t="shared" si="65"/>
        <v>2303942.3076923075</v>
      </c>
      <c r="AB126" s="106"/>
      <c r="AC126" s="106">
        <f t="shared" si="66"/>
        <v>0</v>
      </c>
      <c r="AD126" s="107"/>
      <c r="AE126" s="106">
        <f t="shared" si="67"/>
        <v>0</v>
      </c>
      <c r="AF126" s="106"/>
      <c r="AG126" s="106">
        <f t="shared" si="68"/>
        <v>0</v>
      </c>
      <c r="AH126" s="106"/>
      <c r="AI126" s="106">
        <f t="shared" si="69"/>
        <v>0</v>
      </c>
      <c r="AJ126" s="106">
        <v>440000</v>
      </c>
      <c r="AK126" s="106">
        <f t="shared" si="70"/>
        <v>413769.23076923075</v>
      </c>
      <c r="AL126" s="106">
        <v>0</v>
      </c>
      <c r="AM126" s="106">
        <v>190384.61538461538</v>
      </c>
      <c r="AN126" s="106">
        <v>142788.46153846153</v>
      </c>
      <c r="AO126" s="106">
        <v>47596.153846153844</v>
      </c>
      <c r="AP126" s="106">
        <f t="shared" si="71"/>
        <v>3098480.769230769</v>
      </c>
      <c r="AQ126" s="106"/>
      <c r="AR126" s="106"/>
      <c r="AS126" s="106"/>
      <c r="AT126" s="106"/>
      <c r="AU126" s="106"/>
      <c r="AV126" s="106"/>
      <c r="AW126" s="106">
        <f t="shared" si="72"/>
        <v>3098480.769230769</v>
      </c>
      <c r="AX126" s="109"/>
      <c r="AY126" s="172"/>
      <c r="AZ126" s="175"/>
      <c r="BA126" s="174"/>
      <c r="BB126" s="173"/>
      <c r="BC126" s="172"/>
      <c r="BD126" s="171"/>
      <c r="BE126" s="169"/>
      <c r="BF126" s="170">
        <f t="shared" si="73"/>
        <v>0</v>
      </c>
      <c r="BG126" s="169">
        <f t="shared" si="74"/>
        <v>3</v>
      </c>
      <c r="BH126" s="168">
        <f t="shared" si="75"/>
        <v>2012</v>
      </c>
      <c r="BI126" s="166"/>
      <c r="BJ126" s="176"/>
      <c r="BK126" s="166"/>
    </row>
    <row r="127" spans="1:63" s="168" customFormat="1" ht="27.95" customHeight="1">
      <c r="A127" s="99">
        <v>129</v>
      </c>
      <c r="B127" s="100" t="s">
        <v>318</v>
      </c>
      <c r="C127" s="101" t="s">
        <v>317</v>
      </c>
      <c r="D127" s="102" t="s">
        <v>284</v>
      </c>
      <c r="E127" s="103" t="s">
        <v>316</v>
      </c>
      <c r="F127" s="104" t="s">
        <v>197</v>
      </c>
      <c r="G127" s="105" t="s">
        <v>276</v>
      </c>
      <c r="H127" s="106">
        <v>2750000</v>
      </c>
      <c r="I127" s="107">
        <v>0</v>
      </c>
      <c r="J127" s="106">
        <f t="shared" si="57"/>
        <v>0</v>
      </c>
      <c r="K127" s="108"/>
      <c r="L127" s="106">
        <f t="shared" si="58"/>
        <v>0</v>
      </c>
      <c r="M127" s="108">
        <v>0</v>
      </c>
      <c r="N127" s="106">
        <f t="shared" si="59"/>
        <v>0</v>
      </c>
      <c r="O127" s="108"/>
      <c r="P127" s="106">
        <f t="shared" si="60"/>
        <v>0</v>
      </c>
      <c r="Q127" s="108"/>
      <c r="R127" s="106">
        <f t="shared" si="61"/>
        <v>0</v>
      </c>
      <c r="S127" s="108"/>
      <c r="T127" s="106">
        <f t="shared" si="62"/>
        <v>0</v>
      </c>
      <c r="U127" s="106">
        <v>350000</v>
      </c>
      <c r="V127" s="106">
        <f t="shared" si="63"/>
        <v>0</v>
      </c>
      <c r="W127" s="106">
        <v>350000</v>
      </c>
      <c r="X127" s="106">
        <f t="shared" si="64"/>
        <v>0</v>
      </c>
      <c r="Y127" s="106">
        <v>2450000</v>
      </c>
      <c r="Z127" s="107">
        <v>189.6</v>
      </c>
      <c r="AA127" s="106">
        <f t="shared" si="65"/>
        <v>2233269.230769231</v>
      </c>
      <c r="AB127" s="106"/>
      <c r="AC127" s="106">
        <f t="shared" si="66"/>
        <v>0</v>
      </c>
      <c r="AD127" s="107"/>
      <c r="AE127" s="106">
        <f t="shared" si="67"/>
        <v>0</v>
      </c>
      <c r="AF127" s="106"/>
      <c r="AG127" s="106">
        <f t="shared" si="68"/>
        <v>0</v>
      </c>
      <c r="AH127" s="106"/>
      <c r="AI127" s="106">
        <f t="shared" si="69"/>
        <v>0</v>
      </c>
      <c r="AJ127" s="106">
        <v>440000</v>
      </c>
      <c r="AK127" s="106">
        <f t="shared" si="70"/>
        <v>401076.92307692306</v>
      </c>
      <c r="AL127" s="106">
        <v>0</v>
      </c>
      <c r="AM127" s="106">
        <v>184615.38461538462</v>
      </c>
      <c r="AN127" s="106">
        <v>138461.53846153847</v>
      </c>
      <c r="AO127" s="106">
        <v>46153.846153846156</v>
      </c>
      <c r="AP127" s="106">
        <f t="shared" si="71"/>
        <v>3003576.923076923</v>
      </c>
      <c r="AQ127" s="106"/>
      <c r="AR127" s="106"/>
      <c r="AS127" s="106"/>
      <c r="AT127" s="106"/>
      <c r="AU127" s="106"/>
      <c r="AV127" s="106"/>
      <c r="AW127" s="106">
        <f t="shared" si="72"/>
        <v>3003576.923076923</v>
      </c>
      <c r="AX127" s="109"/>
      <c r="AY127" s="172"/>
      <c r="AZ127" s="175"/>
      <c r="BA127" s="174"/>
      <c r="BB127" s="173"/>
      <c r="BC127" s="172"/>
      <c r="BD127" s="171"/>
      <c r="BE127" s="169"/>
      <c r="BF127" s="170">
        <f t="shared" si="73"/>
        <v>0</v>
      </c>
      <c r="BG127" s="169">
        <f t="shared" si="74"/>
        <v>3</v>
      </c>
      <c r="BH127" s="168">
        <f t="shared" si="75"/>
        <v>2012</v>
      </c>
      <c r="BI127" s="166"/>
      <c r="BJ127" s="176"/>
      <c r="BK127" s="166"/>
    </row>
    <row r="128" spans="1:63" s="168" customFormat="1" ht="27.95" customHeight="1">
      <c r="A128" s="99">
        <v>130</v>
      </c>
      <c r="B128" s="100" t="s">
        <v>315</v>
      </c>
      <c r="C128" s="101" t="s">
        <v>314</v>
      </c>
      <c r="D128" s="102" t="s">
        <v>313</v>
      </c>
      <c r="E128" s="103" t="s">
        <v>312</v>
      </c>
      <c r="F128" s="104" t="s">
        <v>138</v>
      </c>
      <c r="G128" s="105" t="s">
        <v>161</v>
      </c>
      <c r="H128" s="106">
        <v>2540000</v>
      </c>
      <c r="I128" s="107">
        <v>0</v>
      </c>
      <c r="J128" s="106">
        <f t="shared" si="57"/>
        <v>0</v>
      </c>
      <c r="K128" s="108"/>
      <c r="L128" s="106">
        <f t="shared" si="58"/>
        <v>0</v>
      </c>
      <c r="M128" s="108">
        <v>0</v>
      </c>
      <c r="N128" s="106">
        <f t="shared" si="59"/>
        <v>0</v>
      </c>
      <c r="O128" s="108"/>
      <c r="P128" s="106">
        <f t="shared" si="60"/>
        <v>0</v>
      </c>
      <c r="Q128" s="108"/>
      <c r="R128" s="106">
        <f t="shared" si="61"/>
        <v>0</v>
      </c>
      <c r="S128" s="108"/>
      <c r="T128" s="106">
        <f t="shared" si="62"/>
        <v>0</v>
      </c>
      <c r="U128" s="106">
        <v>200000</v>
      </c>
      <c r="V128" s="106">
        <f t="shared" si="63"/>
        <v>0</v>
      </c>
      <c r="W128" s="106">
        <v>150000</v>
      </c>
      <c r="X128" s="106">
        <f t="shared" si="64"/>
        <v>0</v>
      </c>
      <c r="Y128" s="106">
        <v>2540000</v>
      </c>
      <c r="Z128" s="107">
        <v>196.6</v>
      </c>
      <c r="AA128" s="106">
        <f t="shared" si="65"/>
        <v>2400788.4615384615</v>
      </c>
      <c r="AB128" s="106"/>
      <c r="AC128" s="106">
        <f t="shared" si="66"/>
        <v>0</v>
      </c>
      <c r="AD128" s="107">
        <v>2.5</v>
      </c>
      <c r="AE128" s="106">
        <f t="shared" si="67"/>
        <v>45793.269230769227</v>
      </c>
      <c r="AF128" s="106"/>
      <c r="AG128" s="106">
        <f t="shared" si="68"/>
        <v>0</v>
      </c>
      <c r="AH128" s="106"/>
      <c r="AI128" s="106">
        <f t="shared" si="69"/>
        <v>0</v>
      </c>
      <c r="AJ128" s="106">
        <v>350000</v>
      </c>
      <c r="AK128" s="106">
        <f t="shared" si="70"/>
        <v>330817.30769230769</v>
      </c>
      <c r="AL128" s="106">
        <v>0</v>
      </c>
      <c r="AM128" s="106">
        <v>191346.15384615384</v>
      </c>
      <c r="AN128" s="106">
        <v>143509.61538461538</v>
      </c>
      <c r="AO128" s="106">
        <v>47836.538461538461</v>
      </c>
      <c r="AP128" s="106">
        <f t="shared" si="71"/>
        <v>3160091.3461538455</v>
      </c>
      <c r="AQ128" s="106"/>
      <c r="AR128" s="106"/>
      <c r="AS128" s="106"/>
      <c r="AT128" s="106"/>
      <c r="AU128" s="106"/>
      <c r="AV128" s="106"/>
      <c r="AW128" s="106">
        <f t="shared" si="72"/>
        <v>3160091.3461538455</v>
      </c>
      <c r="AX128" s="109"/>
      <c r="AY128" s="172"/>
      <c r="AZ128" s="175"/>
      <c r="BA128" s="174"/>
      <c r="BB128" s="173"/>
      <c r="BC128" s="172"/>
      <c r="BD128" s="171"/>
      <c r="BE128" s="169"/>
      <c r="BF128" s="170">
        <f t="shared" si="73"/>
        <v>0</v>
      </c>
      <c r="BG128" s="169">
        <f t="shared" si="74"/>
        <v>1</v>
      </c>
      <c r="BH128" s="168">
        <f t="shared" si="75"/>
        <v>2012</v>
      </c>
      <c r="BI128" s="166"/>
      <c r="BJ128" s="176"/>
      <c r="BK128" s="166"/>
    </row>
    <row r="129" spans="1:63" s="168" customFormat="1" ht="27.95" customHeight="1">
      <c r="A129" s="99">
        <v>132</v>
      </c>
      <c r="B129" s="100" t="s">
        <v>311</v>
      </c>
      <c r="C129" s="101" t="s">
        <v>310</v>
      </c>
      <c r="D129" s="102" t="s">
        <v>177</v>
      </c>
      <c r="E129" s="103" t="s">
        <v>309</v>
      </c>
      <c r="F129" s="104" t="s">
        <v>175</v>
      </c>
      <c r="G129" s="105" t="s">
        <v>161</v>
      </c>
      <c r="H129" s="106">
        <v>2360000</v>
      </c>
      <c r="I129" s="107">
        <v>0</v>
      </c>
      <c r="J129" s="106">
        <f t="shared" si="57"/>
        <v>0</v>
      </c>
      <c r="K129" s="108"/>
      <c r="L129" s="106">
        <f t="shared" si="58"/>
        <v>0</v>
      </c>
      <c r="M129" s="108">
        <v>0</v>
      </c>
      <c r="N129" s="106">
        <f t="shared" si="59"/>
        <v>0</v>
      </c>
      <c r="O129" s="108"/>
      <c r="P129" s="106">
        <f t="shared" si="60"/>
        <v>0</v>
      </c>
      <c r="Q129" s="108"/>
      <c r="R129" s="106">
        <f t="shared" si="61"/>
        <v>0</v>
      </c>
      <c r="S129" s="108"/>
      <c r="T129" s="106">
        <f t="shared" si="62"/>
        <v>0</v>
      </c>
      <c r="U129" s="106">
        <v>0</v>
      </c>
      <c r="V129" s="106">
        <f t="shared" si="63"/>
        <v>0</v>
      </c>
      <c r="W129" s="106">
        <v>0</v>
      </c>
      <c r="X129" s="106">
        <f t="shared" si="64"/>
        <v>0</v>
      </c>
      <c r="Y129" s="106">
        <v>1905000</v>
      </c>
      <c r="Z129" s="107">
        <v>205.6</v>
      </c>
      <c r="AA129" s="106">
        <f t="shared" si="65"/>
        <v>1883019.2307692305</v>
      </c>
      <c r="AB129" s="106"/>
      <c r="AC129" s="106">
        <f t="shared" si="66"/>
        <v>0</v>
      </c>
      <c r="AD129" s="107">
        <v>1</v>
      </c>
      <c r="AE129" s="106">
        <f t="shared" si="67"/>
        <v>13737.98076923077</v>
      </c>
      <c r="AF129" s="106"/>
      <c r="AG129" s="106">
        <f t="shared" si="68"/>
        <v>0</v>
      </c>
      <c r="AH129" s="106"/>
      <c r="AI129" s="106">
        <f t="shared" si="69"/>
        <v>0</v>
      </c>
      <c r="AJ129" s="106">
        <v>0</v>
      </c>
      <c r="AK129" s="106">
        <f t="shared" si="70"/>
        <v>0</v>
      </c>
      <c r="AL129" s="106">
        <v>110000</v>
      </c>
      <c r="AM129" s="106">
        <v>200000</v>
      </c>
      <c r="AN129" s="106">
        <v>150000</v>
      </c>
      <c r="AO129" s="106">
        <v>50000</v>
      </c>
      <c r="AP129" s="106">
        <f t="shared" si="71"/>
        <v>2406757.2115384615</v>
      </c>
      <c r="AQ129" s="106"/>
      <c r="AR129" s="106"/>
      <c r="AS129" s="106"/>
      <c r="AT129" s="106"/>
      <c r="AU129" s="106"/>
      <c r="AV129" s="106"/>
      <c r="AW129" s="106">
        <f t="shared" si="72"/>
        <v>2406757.2115384615</v>
      </c>
      <c r="AX129" s="109"/>
      <c r="AY129" s="172"/>
      <c r="AZ129" s="175"/>
      <c r="BA129" s="174"/>
      <c r="BB129" s="173"/>
      <c r="BC129" s="172"/>
      <c r="BD129" s="171"/>
      <c r="BE129" s="169"/>
      <c r="BF129" s="170">
        <f t="shared" si="73"/>
        <v>0</v>
      </c>
      <c r="BG129" s="169">
        <f t="shared" si="74"/>
        <v>1</v>
      </c>
      <c r="BH129" s="168">
        <f t="shared" si="75"/>
        <v>2012</v>
      </c>
      <c r="BI129" s="166"/>
      <c r="BJ129" s="176"/>
      <c r="BK129" s="166"/>
    </row>
    <row r="130" spans="1:63" s="168" customFormat="1" ht="27.95" customHeight="1">
      <c r="A130" s="99">
        <v>133</v>
      </c>
      <c r="B130" s="100" t="s">
        <v>308</v>
      </c>
      <c r="C130" s="101" t="s">
        <v>307</v>
      </c>
      <c r="D130" s="102" t="s">
        <v>141</v>
      </c>
      <c r="E130" s="103" t="s">
        <v>306</v>
      </c>
      <c r="F130" s="104" t="s">
        <v>256</v>
      </c>
      <c r="G130" s="105" t="s">
        <v>302</v>
      </c>
      <c r="H130" s="106">
        <v>1905000</v>
      </c>
      <c r="I130" s="107">
        <v>181.6</v>
      </c>
      <c r="J130" s="106">
        <f t="shared" si="57"/>
        <v>1663211.5384615383</v>
      </c>
      <c r="K130" s="108"/>
      <c r="L130" s="106">
        <f t="shared" si="58"/>
        <v>0</v>
      </c>
      <c r="M130" s="108">
        <v>0</v>
      </c>
      <c r="N130" s="106">
        <f t="shared" si="59"/>
        <v>0</v>
      </c>
      <c r="O130" s="108"/>
      <c r="P130" s="106">
        <f t="shared" si="60"/>
        <v>0</v>
      </c>
      <c r="Q130" s="108"/>
      <c r="R130" s="106">
        <f t="shared" si="61"/>
        <v>0</v>
      </c>
      <c r="S130" s="108"/>
      <c r="T130" s="106">
        <f t="shared" si="62"/>
        <v>0</v>
      </c>
      <c r="U130" s="106">
        <v>0</v>
      </c>
      <c r="V130" s="106">
        <f t="shared" si="63"/>
        <v>0</v>
      </c>
      <c r="W130" s="106">
        <v>0</v>
      </c>
      <c r="X130" s="106">
        <f t="shared" si="64"/>
        <v>0</v>
      </c>
      <c r="Y130" s="106">
        <v>1905000</v>
      </c>
      <c r="Z130" s="107">
        <v>0</v>
      </c>
      <c r="AA130" s="106">
        <f t="shared" si="65"/>
        <v>0</v>
      </c>
      <c r="AB130" s="106"/>
      <c r="AC130" s="106">
        <f t="shared" si="66"/>
        <v>0</v>
      </c>
      <c r="AD130" s="107"/>
      <c r="AE130" s="106">
        <f t="shared" si="67"/>
        <v>0</v>
      </c>
      <c r="AF130" s="106"/>
      <c r="AG130" s="106">
        <f t="shared" si="68"/>
        <v>0</v>
      </c>
      <c r="AH130" s="106"/>
      <c r="AI130" s="106">
        <f t="shared" si="69"/>
        <v>0</v>
      </c>
      <c r="AJ130" s="106">
        <v>0</v>
      </c>
      <c r="AK130" s="106">
        <f t="shared" si="70"/>
        <v>0</v>
      </c>
      <c r="AL130" s="106">
        <v>0</v>
      </c>
      <c r="AM130" s="106">
        <v>176923.07692307694</v>
      </c>
      <c r="AN130" s="106">
        <v>132692.30769230769</v>
      </c>
      <c r="AO130" s="106">
        <v>44230.769230769234</v>
      </c>
      <c r="AP130" s="106">
        <f t="shared" si="71"/>
        <v>2017057.6923076923</v>
      </c>
      <c r="AQ130" s="106">
        <f>+H130*20%</f>
        <v>381000</v>
      </c>
      <c r="AR130" s="106">
        <f>+H130*8.5%</f>
        <v>161925</v>
      </c>
      <c r="AS130" s="106">
        <f>-H130*1%</f>
        <v>-19050</v>
      </c>
      <c r="AT130" s="106">
        <f>-H130*1%</f>
        <v>-19050</v>
      </c>
      <c r="AU130" s="106"/>
      <c r="AV130" s="106"/>
      <c r="AW130" s="106">
        <f t="shared" si="72"/>
        <v>1874182.6923076923</v>
      </c>
      <c r="AX130" s="109"/>
      <c r="AY130" s="172"/>
      <c r="AZ130" s="175"/>
      <c r="BA130" s="172">
        <f>AQ130+AR130</f>
        <v>542925</v>
      </c>
      <c r="BB130" s="173" t="s">
        <v>295</v>
      </c>
      <c r="BC130" s="172">
        <f>H130*28.5%</f>
        <v>542925</v>
      </c>
      <c r="BD130" s="171"/>
      <c r="BE130" s="170">
        <f>VLOOKUP(C130,'[5]SA'' office'!C$9:AH$25,27,)</f>
        <v>161925</v>
      </c>
      <c r="BF130" s="170">
        <f t="shared" si="73"/>
        <v>0</v>
      </c>
      <c r="BG130" s="170" t="e">
        <f t="shared" si="74"/>
        <v>#VALUE!</v>
      </c>
      <c r="BH130" s="168" t="e">
        <f t="shared" si="75"/>
        <v>#VALUE!</v>
      </c>
      <c r="BI130" s="166"/>
      <c r="BJ130" s="176"/>
      <c r="BK130" s="166"/>
    </row>
    <row r="131" spans="1:63" s="177" customFormat="1" ht="27.95" customHeight="1">
      <c r="A131" s="193">
        <v>135</v>
      </c>
      <c r="B131" s="192" t="s">
        <v>305</v>
      </c>
      <c r="C131" s="191" t="s">
        <v>304</v>
      </c>
      <c r="D131" s="190" t="s">
        <v>141</v>
      </c>
      <c r="E131" s="189" t="s">
        <v>303</v>
      </c>
      <c r="F131" s="188" t="s">
        <v>256</v>
      </c>
      <c r="G131" s="187" t="s">
        <v>302</v>
      </c>
      <c r="H131" s="184">
        <v>1905000</v>
      </c>
      <c r="I131" s="185">
        <v>197.6</v>
      </c>
      <c r="J131" s="184">
        <f t="shared" si="57"/>
        <v>1809749.9999999998</v>
      </c>
      <c r="K131" s="186"/>
      <c r="L131" s="184">
        <f t="shared" si="58"/>
        <v>0</v>
      </c>
      <c r="M131" s="186">
        <v>0</v>
      </c>
      <c r="N131" s="184">
        <f t="shared" si="59"/>
        <v>0</v>
      </c>
      <c r="O131" s="186"/>
      <c r="P131" s="184">
        <f t="shared" si="60"/>
        <v>0</v>
      </c>
      <c r="Q131" s="186"/>
      <c r="R131" s="184">
        <f t="shared" si="61"/>
        <v>0</v>
      </c>
      <c r="S131" s="186"/>
      <c r="T131" s="184">
        <f t="shared" si="62"/>
        <v>0</v>
      </c>
      <c r="U131" s="184">
        <v>0</v>
      </c>
      <c r="V131" s="184">
        <f t="shared" si="63"/>
        <v>0</v>
      </c>
      <c r="W131" s="184">
        <v>0</v>
      </c>
      <c r="X131" s="184">
        <f t="shared" si="64"/>
        <v>0</v>
      </c>
      <c r="Y131" s="184">
        <v>1905000</v>
      </c>
      <c r="Z131" s="185">
        <v>0</v>
      </c>
      <c r="AA131" s="184">
        <f t="shared" si="65"/>
        <v>0</v>
      </c>
      <c r="AB131" s="184"/>
      <c r="AC131" s="184">
        <f t="shared" si="66"/>
        <v>0</v>
      </c>
      <c r="AD131" s="185"/>
      <c r="AE131" s="184">
        <f t="shared" si="67"/>
        <v>0</v>
      </c>
      <c r="AF131" s="184"/>
      <c r="AG131" s="184">
        <f t="shared" si="68"/>
        <v>0</v>
      </c>
      <c r="AH131" s="184"/>
      <c r="AI131" s="184">
        <f t="shared" si="69"/>
        <v>0</v>
      </c>
      <c r="AJ131" s="184">
        <v>0</v>
      </c>
      <c r="AK131" s="184">
        <f t="shared" si="70"/>
        <v>0</v>
      </c>
      <c r="AL131" s="184">
        <v>0</v>
      </c>
      <c r="AM131" s="184">
        <v>192307.69230769231</v>
      </c>
      <c r="AN131" s="184">
        <v>144230.76923076922</v>
      </c>
      <c r="AO131" s="184">
        <v>48076.923076923078</v>
      </c>
      <c r="AP131" s="184">
        <f t="shared" si="71"/>
        <v>2194365.384615384</v>
      </c>
      <c r="AQ131" s="184">
        <f>+H131*20%</f>
        <v>381000</v>
      </c>
      <c r="AR131" s="184">
        <f>+H131*8.5%</f>
        <v>161925</v>
      </c>
      <c r="AS131" s="184">
        <f>-H131*1%</f>
        <v>-19050</v>
      </c>
      <c r="AT131" s="184">
        <f>-H131*1%</f>
        <v>-19050</v>
      </c>
      <c r="AU131" s="184"/>
      <c r="AV131" s="184"/>
      <c r="AW131" s="184">
        <f t="shared" si="72"/>
        <v>2051490.384615384</v>
      </c>
      <c r="AX131" s="183"/>
      <c r="AY131" s="174"/>
      <c r="AZ131" s="175"/>
      <c r="BA131" s="174"/>
      <c r="BB131" s="182" t="s">
        <v>301</v>
      </c>
      <c r="BC131" s="174">
        <f>H131*20%</f>
        <v>381000</v>
      </c>
      <c r="BD131" s="181" t="s">
        <v>300</v>
      </c>
      <c r="BE131" s="180">
        <f>VLOOKUP(C131,'[5]SA'' office'!C$9:AH$25,27,)</f>
        <v>161925</v>
      </c>
      <c r="BF131" s="180" t="e">
        <f t="shared" si="73"/>
        <v>#VALUE!</v>
      </c>
      <c r="BG131" s="180" t="e">
        <f t="shared" si="74"/>
        <v>#VALUE!</v>
      </c>
      <c r="BH131" s="177" t="e">
        <f t="shared" si="75"/>
        <v>#VALUE!</v>
      </c>
      <c r="BI131" s="178"/>
      <c r="BJ131" s="179"/>
      <c r="BK131" s="178"/>
    </row>
    <row r="132" spans="1:63" s="168" customFormat="1" ht="27.95" customHeight="1">
      <c r="A132" s="99">
        <v>136</v>
      </c>
      <c r="B132" s="100" t="s">
        <v>299</v>
      </c>
      <c r="C132" s="101" t="s">
        <v>298</v>
      </c>
      <c r="D132" s="102" t="s">
        <v>141</v>
      </c>
      <c r="E132" s="103" t="s">
        <v>297</v>
      </c>
      <c r="F132" s="104" t="s">
        <v>256</v>
      </c>
      <c r="G132" s="105" t="s">
        <v>296</v>
      </c>
      <c r="H132" s="106">
        <v>1905000</v>
      </c>
      <c r="I132" s="107">
        <v>205.6</v>
      </c>
      <c r="J132" s="106">
        <f t="shared" si="57"/>
        <v>1883019.2307692305</v>
      </c>
      <c r="K132" s="108"/>
      <c r="L132" s="106">
        <f t="shared" si="58"/>
        <v>0</v>
      </c>
      <c r="M132" s="108">
        <v>0</v>
      </c>
      <c r="N132" s="106">
        <f t="shared" si="59"/>
        <v>0</v>
      </c>
      <c r="O132" s="108"/>
      <c r="P132" s="106">
        <f t="shared" si="60"/>
        <v>0</v>
      </c>
      <c r="Q132" s="108"/>
      <c r="R132" s="106">
        <f t="shared" si="61"/>
        <v>0</v>
      </c>
      <c r="S132" s="108"/>
      <c r="T132" s="106">
        <f t="shared" si="62"/>
        <v>0</v>
      </c>
      <c r="U132" s="106">
        <v>0</v>
      </c>
      <c r="V132" s="106">
        <f t="shared" si="63"/>
        <v>0</v>
      </c>
      <c r="W132" s="106">
        <v>0</v>
      </c>
      <c r="X132" s="106">
        <f t="shared" si="64"/>
        <v>0</v>
      </c>
      <c r="Y132" s="106">
        <v>1905000</v>
      </c>
      <c r="Z132" s="107">
        <v>0</v>
      </c>
      <c r="AA132" s="106">
        <f t="shared" si="65"/>
        <v>0</v>
      </c>
      <c r="AB132" s="106"/>
      <c r="AC132" s="106">
        <f t="shared" si="66"/>
        <v>0</v>
      </c>
      <c r="AD132" s="107"/>
      <c r="AE132" s="106">
        <f t="shared" si="67"/>
        <v>0</v>
      </c>
      <c r="AF132" s="106"/>
      <c r="AG132" s="106">
        <f t="shared" si="68"/>
        <v>0</v>
      </c>
      <c r="AH132" s="106"/>
      <c r="AI132" s="106">
        <f t="shared" si="69"/>
        <v>0</v>
      </c>
      <c r="AJ132" s="106">
        <v>0</v>
      </c>
      <c r="AK132" s="106">
        <f t="shared" si="70"/>
        <v>0</v>
      </c>
      <c r="AL132" s="106">
        <v>110000</v>
      </c>
      <c r="AM132" s="106">
        <v>200000</v>
      </c>
      <c r="AN132" s="106">
        <v>150000</v>
      </c>
      <c r="AO132" s="106">
        <v>50000</v>
      </c>
      <c r="AP132" s="106">
        <f t="shared" si="71"/>
        <v>2393019.2307692305</v>
      </c>
      <c r="AQ132" s="106">
        <f>+H132*20%</f>
        <v>381000</v>
      </c>
      <c r="AR132" s="106">
        <f>+H132*8.5%</f>
        <v>161925</v>
      </c>
      <c r="AS132" s="106">
        <f>-H132*1%</f>
        <v>-19050</v>
      </c>
      <c r="AT132" s="106">
        <f>-H132*1%</f>
        <v>-19050</v>
      </c>
      <c r="AU132" s="106"/>
      <c r="AV132" s="106"/>
      <c r="AW132" s="106">
        <f t="shared" si="72"/>
        <v>2250144.2307692305</v>
      </c>
      <c r="AX132" s="109"/>
      <c r="AY132" s="172"/>
      <c r="AZ132" s="175"/>
      <c r="BA132" s="172">
        <f>AQ132+AR132</f>
        <v>542925</v>
      </c>
      <c r="BB132" s="173" t="s">
        <v>295</v>
      </c>
      <c r="BC132" s="172">
        <f>H132*28.5%</f>
        <v>542925</v>
      </c>
      <c r="BD132" s="171"/>
      <c r="BE132" s="170">
        <f>VLOOKUP(C132,'[5]SA'' office'!C$9:AH$25,27,)</f>
        <v>161925</v>
      </c>
      <c r="BF132" s="170">
        <f t="shared" si="73"/>
        <v>0</v>
      </c>
      <c r="BG132" s="170" t="e">
        <f t="shared" si="74"/>
        <v>#VALUE!</v>
      </c>
      <c r="BH132" s="168" t="e">
        <f t="shared" si="75"/>
        <v>#VALUE!</v>
      </c>
      <c r="BI132" s="166"/>
      <c r="BJ132" s="176"/>
      <c r="BK132" s="166"/>
    </row>
    <row r="133" spans="1:63" s="168" customFormat="1" ht="27.95" customHeight="1">
      <c r="A133" s="99">
        <v>137</v>
      </c>
      <c r="B133" s="100" t="s">
        <v>294</v>
      </c>
      <c r="C133" s="101" t="s">
        <v>293</v>
      </c>
      <c r="D133" s="102" t="s">
        <v>177</v>
      </c>
      <c r="E133" s="103" t="s">
        <v>292</v>
      </c>
      <c r="F133" s="104" t="s">
        <v>291</v>
      </c>
      <c r="G133" s="105" t="s">
        <v>276</v>
      </c>
      <c r="H133" s="106">
        <v>2440000</v>
      </c>
      <c r="I133" s="107">
        <v>0</v>
      </c>
      <c r="J133" s="106">
        <f t="shared" si="57"/>
        <v>0</v>
      </c>
      <c r="K133" s="108"/>
      <c r="L133" s="106">
        <f t="shared" si="58"/>
        <v>0</v>
      </c>
      <c r="M133" s="108">
        <v>0</v>
      </c>
      <c r="N133" s="106">
        <f t="shared" si="59"/>
        <v>0</v>
      </c>
      <c r="O133" s="108"/>
      <c r="P133" s="106">
        <f t="shared" si="60"/>
        <v>0</v>
      </c>
      <c r="Q133" s="108"/>
      <c r="R133" s="106">
        <f t="shared" si="61"/>
        <v>0</v>
      </c>
      <c r="S133" s="108"/>
      <c r="T133" s="106">
        <f t="shared" si="62"/>
        <v>0</v>
      </c>
      <c r="U133" s="106">
        <v>340000</v>
      </c>
      <c r="V133" s="106">
        <f t="shared" si="63"/>
        <v>0</v>
      </c>
      <c r="W133" s="106">
        <v>0</v>
      </c>
      <c r="X133" s="106">
        <f t="shared" si="64"/>
        <v>0</v>
      </c>
      <c r="Y133" s="106">
        <v>2150000</v>
      </c>
      <c r="Z133" s="107">
        <v>197.6</v>
      </c>
      <c r="AA133" s="106">
        <f t="shared" si="65"/>
        <v>2042499.9999999998</v>
      </c>
      <c r="AB133" s="106"/>
      <c r="AC133" s="106">
        <f t="shared" si="66"/>
        <v>0</v>
      </c>
      <c r="AD133" s="107"/>
      <c r="AE133" s="106">
        <f t="shared" si="67"/>
        <v>0</v>
      </c>
      <c r="AF133" s="106"/>
      <c r="AG133" s="106">
        <f t="shared" si="68"/>
        <v>0</v>
      </c>
      <c r="AH133" s="106"/>
      <c r="AI133" s="106">
        <f t="shared" si="69"/>
        <v>0</v>
      </c>
      <c r="AJ133" s="106">
        <v>340000</v>
      </c>
      <c r="AK133" s="106">
        <f t="shared" si="70"/>
        <v>323000</v>
      </c>
      <c r="AL133" s="106">
        <v>0</v>
      </c>
      <c r="AM133" s="106">
        <v>192307.69230769231</v>
      </c>
      <c r="AN133" s="106">
        <v>144230.76923076922</v>
      </c>
      <c r="AO133" s="106">
        <v>48076.923076923078</v>
      </c>
      <c r="AP133" s="106">
        <f t="shared" si="71"/>
        <v>2750115.3846153845</v>
      </c>
      <c r="AQ133" s="106"/>
      <c r="AR133" s="106"/>
      <c r="AS133" s="106"/>
      <c r="AT133" s="106"/>
      <c r="AU133" s="106"/>
      <c r="AV133" s="106"/>
      <c r="AW133" s="106">
        <f t="shared" si="72"/>
        <v>2750115.3846153845</v>
      </c>
      <c r="AX133" s="109"/>
      <c r="AY133" s="172"/>
      <c r="AZ133" s="175"/>
      <c r="BA133" s="174"/>
      <c r="BB133" s="173"/>
      <c r="BC133" s="172"/>
      <c r="BD133" s="171"/>
      <c r="BE133" s="169"/>
      <c r="BF133" s="170">
        <f t="shared" si="73"/>
        <v>0</v>
      </c>
      <c r="BG133" s="169">
        <f t="shared" si="74"/>
        <v>3</v>
      </c>
      <c r="BH133" s="168">
        <f t="shared" si="75"/>
        <v>2012</v>
      </c>
      <c r="BI133" s="166"/>
      <c r="BJ133" s="176"/>
      <c r="BK133" s="166"/>
    </row>
    <row r="134" spans="1:63" s="168" customFormat="1" ht="27.95" customHeight="1">
      <c r="A134" s="99">
        <v>138</v>
      </c>
      <c r="B134" s="100" t="s">
        <v>290</v>
      </c>
      <c r="C134" s="101" t="s">
        <v>289</v>
      </c>
      <c r="D134" s="102" t="s">
        <v>288</v>
      </c>
      <c r="E134" s="103" t="s">
        <v>287</v>
      </c>
      <c r="F134" s="104" t="s">
        <v>256</v>
      </c>
      <c r="G134" s="105" t="s">
        <v>276</v>
      </c>
      <c r="H134" s="106">
        <v>2360000</v>
      </c>
      <c r="I134" s="107">
        <v>0</v>
      </c>
      <c r="J134" s="106">
        <f t="shared" si="57"/>
        <v>0</v>
      </c>
      <c r="K134" s="108"/>
      <c r="L134" s="106">
        <f t="shared" si="58"/>
        <v>0</v>
      </c>
      <c r="M134" s="108">
        <v>0</v>
      </c>
      <c r="N134" s="106">
        <f t="shared" si="59"/>
        <v>0</v>
      </c>
      <c r="O134" s="108"/>
      <c r="P134" s="106">
        <f t="shared" si="60"/>
        <v>0</v>
      </c>
      <c r="Q134" s="108"/>
      <c r="R134" s="106">
        <f t="shared" si="61"/>
        <v>0</v>
      </c>
      <c r="S134" s="108"/>
      <c r="T134" s="106">
        <f t="shared" si="62"/>
        <v>0</v>
      </c>
      <c r="U134" s="106">
        <v>0</v>
      </c>
      <c r="V134" s="106">
        <f t="shared" si="63"/>
        <v>0</v>
      </c>
      <c r="W134" s="106">
        <v>0</v>
      </c>
      <c r="X134" s="106">
        <f t="shared" si="64"/>
        <v>0</v>
      </c>
      <c r="Y134" s="106">
        <v>1905000</v>
      </c>
      <c r="Z134" s="107">
        <v>189.6</v>
      </c>
      <c r="AA134" s="106">
        <f t="shared" si="65"/>
        <v>1736480.769230769</v>
      </c>
      <c r="AB134" s="106"/>
      <c r="AC134" s="106">
        <f t="shared" si="66"/>
        <v>0</v>
      </c>
      <c r="AD134" s="107"/>
      <c r="AE134" s="106">
        <f t="shared" si="67"/>
        <v>0</v>
      </c>
      <c r="AF134" s="106"/>
      <c r="AG134" s="106">
        <f t="shared" si="68"/>
        <v>0</v>
      </c>
      <c r="AH134" s="106"/>
      <c r="AI134" s="106">
        <f t="shared" si="69"/>
        <v>0</v>
      </c>
      <c r="AJ134" s="106">
        <v>0</v>
      </c>
      <c r="AK134" s="106">
        <f t="shared" si="70"/>
        <v>0</v>
      </c>
      <c r="AL134" s="106">
        <v>0</v>
      </c>
      <c r="AM134" s="106">
        <v>184615.38461538462</v>
      </c>
      <c r="AN134" s="106">
        <v>138461.53846153847</v>
      </c>
      <c r="AO134" s="106">
        <v>46153.846153846156</v>
      </c>
      <c r="AP134" s="106">
        <f t="shared" si="71"/>
        <v>2105711.538461538</v>
      </c>
      <c r="AQ134" s="106"/>
      <c r="AR134" s="106"/>
      <c r="AS134" s="106"/>
      <c r="AT134" s="106"/>
      <c r="AU134" s="106"/>
      <c r="AV134" s="106"/>
      <c r="AW134" s="106">
        <f t="shared" si="72"/>
        <v>2105711.538461538</v>
      </c>
      <c r="AX134" s="109"/>
      <c r="AY134" s="172"/>
      <c r="AZ134" s="175"/>
      <c r="BA134" s="174"/>
      <c r="BB134" s="173"/>
      <c r="BC134" s="172"/>
      <c r="BD134" s="171"/>
      <c r="BE134" s="169"/>
      <c r="BF134" s="170">
        <f t="shared" si="73"/>
        <v>0</v>
      </c>
      <c r="BG134" s="169">
        <f t="shared" si="74"/>
        <v>3</v>
      </c>
      <c r="BH134" s="168">
        <f t="shared" si="75"/>
        <v>2012</v>
      </c>
      <c r="BI134" s="166"/>
      <c r="BJ134" s="176"/>
      <c r="BK134" s="166"/>
    </row>
    <row r="135" spans="1:63" s="168" customFormat="1" ht="27.95" customHeight="1">
      <c r="A135" s="99">
        <v>139</v>
      </c>
      <c r="B135" s="100" t="s">
        <v>286</v>
      </c>
      <c r="C135" s="101" t="s">
        <v>285</v>
      </c>
      <c r="D135" s="102" t="s">
        <v>284</v>
      </c>
      <c r="E135" s="103" t="s">
        <v>283</v>
      </c>
      <c r="F135" s="104" t="s">
        <v>256</v>
      </c>
      <c r="G135" s="105" t="s">
        <v>276</v>
      </c>
      <c r="H135" s="106">
        <v>2360000</v>
      </c>
      <c r="I135" s="107">
        <v>0</v>
      </c>
      <c r="J135" s="106">
        <f t="shared" si="57"/>
        <v>0</v>
      </c>
      <c r="K135" s="108"/>
      <c r="L135" s="106">
        <f t="shared" si="58"/>
        <v>0</v>
      </c>
      <c r="M135" s="108">
        <v>0</v>
      </c>
      <c r="N135" s="106">
        <f t="shared" si="59"/>
        <v>0</v>
      </c>
      <c r="O135" s="108"/>
      <c r="P135" s="106">
        <f t="shared" si="60"/>
        <v>0</v>
      </c>
      <c r="Q135" s="108"/>
      <c r="R135" s="106">
        <f t="shared" si="61"/>
        <v>0</v>
      </c>
      <c r="S135" s="108"/>
      <c r="T135" s="106">
        <f t="shared" si="62"/>
        <v>0</v>
      </c>
      <c r="U135" s="106">
        <v>0</v>
      </c>
      <c r="V135" s="106">
        <f t="shared" si="63"/>
        <v>0</v>
      </c>
      <c r="W135" s="106">
        <v>0</v>
      </c>
      <c r="X135" s="106">
        <f t="shared" si="64"/>
        <v>0</v>
      </c>
      <c r="Y135" s="106">
        <v>1905000</v>
      </c>
      <c r="Z135" s="107">
        <v>197.6</v>
      </c>
      <c r="AA135" s="106">
        <f t="shared" si="65"/>
        <v>1809749.9999999998</v>
      </c>
      <c r="AB135" s="106"/>
      <c r="AC135" s="106">
        <f t="shared" si="66"/>
        <v>0</v>
      </c>
      <c r="AD135" s="107"/>
      <c r="AE135" s="106">
        <f t="shared" si="67"/>
        <v>0</v>
      </c>
      <c r="AF135" s="106"/>
      <c r="AG135" s="106">
        <f t="shared" si="68"/>
        <v>0</v>
      </c>
      <c r="AH135" s="106"/>
      <c r="AI135" s="106">
        <f t="shared" si="69"/>
        <v>0</v>
      </c>
      <c r="AJ135" s="106">
        <v>0</v>
      </c>
      <c r="AK135" s="106">
        <f t="shared" si="70"/>
        <v>0</v>
      </c>
      <c r="AL135" s="106">
        <v>0</v>
      </c>
      <c r="AM135" s="106">
        <v>192307.69230769231</v>
      </c>
      <c r="AN135" s="106">
        <v>144230.76923076922</v>
      </c>
      <c r="AO135" s="106">
        <v>48076.923076923078</v>
      </c>
      <c r="AP135" s="106">
        <f t="shared" si="71"/>
        <v>2194365.3846153845</v>
      </c>
      <c r="AQ135" s="106"/>
      <c r="AR135" s="106"/>
      <c r="AS135" s="106"/>
      <c r="AT135" s="106"/>
      <c r="AU135" s="106"/>
      <c r="AV135" s="106"/>
      <c r="AW135" s="106">
        <f t="shared" si="72"/>
        <v>2194365.3846153845</v>
      </c>
      <c r="AX135" s="109"/>
      <c r="AY135" s="172"/>
      <c r="AZ135" s="175"/>
      <c r="BA135" s="174"/>
      <c r="BB135" s="173"/>
      <c r="BC135" s="172"/>
      <c r="BD135" s="171"/>
      <c r="BE135" s="169"/>
      <c r="BF135" s="170">
        <f t="shared" si="73"/>
        <v>0</v>
      </c>
      <c r="BG135" s="169">
        <f t="shared" si="74"/>
        <v>3</v>
      </c>
      <c r="BH135" s="168">
        <f t="shared" si="75"/>
        <v>2012</v>
      </c>
      <c r="BI135" s="166"/>
      <c r="BJ135" s="176"/>
      <c r="BK135" s="166"/>
    </row>
    <row r="136" spans="1:63" s="168" customFormat="1" ht="27.95" customHeight="1">
      <c r="A136" s="99">
        <v>140</v>
      </c>
      <c r="B136" s="100" t="s">
        <v>282</v>
      </c>
      <c r="C136" s="101" t="s">
        <v>281</v>
      </c>
      <c r="D136" s="102" t="s">
        <v>177</v>
      </c>
      <c r="E136" s="103" t="s">
        <v>280</v>
      </c>
      <c r="F136" s="104" t="s">
        <v>175</v>
      </c>
      <c r="G136" s="105" t="s">
        <v>276</v>
      </c>
      <c r="H136" s="106">
        <v>2440000</v>
      </c>
      <c r="I136" s="107">
        <v>0</v>
      </c>
      <c r="J136" s="106">
        <f t="shared" si="57"/>
        <v>0</v>
      </c>
      <c r="K136" s="108"/>
      <c r="L136" s="106">
        <f t="shared" si="58"/>
        <v>0</v>
      </c>
      <c r="M136" s="108">
        <v>0</v>
      </c>
      <c r="N136" s="106">
        <f t="shared" si="59"/>
        <v>0</v>
      </c>
      <c r="O136" s="108"/>
      <c r="P136" s="106">
        <f t="shared" si="60"/>
        <v>0</v>
      </c>
      <c r="Q136" s="108"/>
      <c r="R136" s="106">
        <f t="shared" si="61"/>
        <v>0</v>
      </c>
      <c r="S136" s="108"/>
      <c r="T136" s="106">
        <f t="shared" si="62"/>
        <v>0</v>
      </c>
      <c r="U136" s="106">
        <v>0</v>
      </c>
      <c r="V136" s="106">
        <f t="shared" si="63"/>
        <v>0</v>
      </c>
      <c r="W136" s="106">
        <v>100000</v>
      </c>
      <c r="X136" s="106">
        <f t="shared" si="64"/>
        <v>0</v>
      </c>
      <c r="Y136" s="106">
        <v>1905000</v>
      </c>
      <c r="Z136" s="107">
        <v>189.6</v>
      </c>
      <c r="AA136" s="106">
        <f t="shared" si="65"/>
        <v>1736480.769230769</v>
      </c>
      <c r="AB136" s="106"/>
      <c r="AC136" s="106">
        <f t="shared" si="66"/>
        <v>0</v>
      </c>
      <c r="AD136" s="107"/>
      <c r="AE136" s="106">
        <f t="shared" si="67"/>
        <v>0</v>
      </c>
      <c r="AF136" s="106"/>
      <c r="AG136" s="106">
        <f t="shared" si="68"/>
        <v>0</v>
      </c>
      <c r="AH136" s="106"/>
      <c r="AI136" s="106">
        <f t="shared" si="69"/>
        <v>0</v>
      </c>
      <c r="AJ136" s="106">
        <v>0</v>
      </c>
      <c r="AK136" s="106">
        <f t="shared" si="70"/>
        <v>0</v>
      </c>
      <c r="AL136" s="106">
        <v>0</v>
      </c>
      <c r="AM136" s="106">
        <v>184615.38461538462</v>
      </c>
      <c r="AN136" s="106">
        <v>138461.53846153847</v>
      </c>
      <c r="AO136" s="106">
        <v>46153.846153846156</v>
      </c>
      <c r="AP136" s="106">
        <f t="shared" si="71"/>
        <v>2105711.538461538</v>
      </c>
      <c r="AQ136" s="106"/>
      <c r="AR136" s="106"/>
      <c r="AS136" s="106"/>
      <c r="AT136" s="106"/>
      <c r="AU136" s="106"/>
      <c r="AV136" s="106"/>
      <c r="AW136" s="106">
        <f t="shared" si="72"/>
        <v>2105711.538461538</v>
      </c>
      <c r="AX136" s="109"/>
      <c r="AY136" s="172"/>
      <c r="AZ136" s="175"/>
      <c r="BA136" s="174"/>
      <c r="BB136" s="173"/>
      <c r="BC136" s="172"/>
      <c r="BD136" s="171"/>
      <c r="BE136" s="169"/>
      <c r="BF136" s="170">
        <f t="shared" si="73"/>
        <v>0</v>
      </c>
      <c r="BG136" s="169">
        <f t="shared" si="74"/>
        <v>3</v>
      </c>
      <c r="BH136" s="168">
        <f t="shared" si="75"/>
        <v>2012</v>
      </c>
      <c r="BI136" s="166"/>
      <c r="BJ136" s="176"/>
      <c r="BK136" s="166"/>
    </row>
    <row r="137" spans="1:63" s="168" customFormat="1" ht="27.95" customHeight="1">
      <c r="A137" s="99">
        <v>141</v>
      </c>
      <c r="B137" s="100" t="s">
        <v>279</v>
      </c>
      <c r="C137" s="101" t="s">
        <v>278</v>
      </c>
      <c r="D137" s="102" t="s">
        <v>177</v>
      </c>
      <c r="E137" s="103" t="s">
        <v>277</v>
      </c>
      <c r="F137" s="104" t="s">
        <v>175</v>
      </c>
      <c r="G137" s="105" t="s">
        <v>276</v>
      </c>
      <c r="H137" s="106">
        <v>2440000</v>
      </c>
      <c r="I137" s="107">
        <v>0</v>
      </c>
      <c r="J137" s="106">
        <f t="shared" si="57"/>
        <v>0</v>
      </c>
      <c r="K137" s="108"/>
      <c r="L137" s="106">
        <f t="shared" si="58"/>
        <v>0</v>
      </c>
      <c r="M137" s="108">
        <v>0</v>
      </c>
      <c r="N137" s="106">
        <f t="shared" si="59"/>
        <v>0</v>
      </c>
      <c r="O137" s="108"/>
      <c r="P137" s="106">
        <f t="shared" si="60"/>
        <v>0</v>
      </c>
      <c r="Q137" s="108"/>
      <c r="R137" s="106">
        <f t="shared" si="61"/>
        <v>0</v>
      </c>
      <c r="S137" s="108"/>
      <c r="T137" s="106">
        <f t="shared" si="62"/>
        <v>0</v>
      </c>
      <c r="U137" s="106">
        <v>0</v>
      </c>
      <c r="V137" s="106">
        <f t="shared" si="63"/>
        <v>0</v>
      </c>
      <c r="W137" s="106">
        <v>100000</v>
      </c>
      <c r="X137" s="106">
        <f t="shared" si="64"/>
        <v>0</v>
      </c>
      <c r="Y137" s="106">
        <v>1905000</v>
      </c>
      <c r="Z137" s="107">
        <v>192.6</v>
      </c>
      <c r="AA137" s="106">
        <f t="shared" si="65"/>
        <v>1763956.7307692308</v>
      </c>
      <c r="AB137" s="106"/>
      <c r="AC137" s="106">
        <f t="shared" si="66"/>
        <v>0</v>
      </c>
      <c r="AD137" s="107"/>
      <c r="AE137" s="106">
        <f t="shared" si="67"/>
        <v>0</v>
      </c>
      <c r="AF137" s="106"/>
      <c r="AG137" s="106">
        <f t="shared" si="68"/>
        <v>0</v>
      </c>
      <c r="AH137" s="106"/>
      <c r="AI137" s="106">
        <f t="shared" si="69"/>
        <v>0</v>
      </c>
      <c r="AJ137" s="106">
        <v>0</v>
      </c>
      <c r="AK137" s="106">
        <f t="shared" si="70"/>
        <v>0</v>
      </c>
      <c r="AL137" s="106">
        <v>0</v>
      </c>
      <c r="AM137" s="106">
        <v>187500</v>
      </c>
      <c r="AN137" s="106">
        <v>140625</v>
      </c>
      <c r="AO137" s="106">
        <v>46875</v>
      </c>
      <c r="AP137" s="106">
        <f t="shared" si="71"/>
        <v>2138956.730769231</v>
      </c>
      <c r="AQ137" s="106"/>
      <c r="AR137" s="106"/>
      <c r="AS137" s="106"/>
      <c r="AT137" s="106"/>
      <c r="AU137" s="106"/>
      <c r="AV137" s="106"/>
      <c r="AW137" s="106">
        <f t="shared" si="72"/>
        <v>2138956.730769231</v>
      </c>
      <c r="AX137" s="109"/>
      <c r="AY137" s="172"/>
      <c r="AZ137" s="175"/>
      <c r="BA137" s="174"/>
      <c r="BB137" s="173"/>
      <c r="BC137" s="172"/>
      <c r="BD137" s="171"/>
      <c r="BE137" s="169"/>
      <c r="BF137" s="170">
        <f t="shared" si="73"/>
        <v>0</v>
      </c>
      <c r="BG137" s="169">
        <f t="shared" si="74"/>
        <v>3</v>
      </c>
      <c r="BH137" s="168">
        <f t="shared" si="75"/>
        <v>2012</v>
      </c>
      <c r="BI137" s="166"/>
      <c r="BJ137" s="176"/>
      <c r="BK137" s="166"/>
    </row>
    <row r="138" spans="1:63" s="168" customFormat="1" ht="27.95" customHeight="1">
      <c r="A138" s="99">
        <v>142</v>
      </c>
      <c r="B138" s="100" t="s">
        <v>275</v>
      </c>
      <c r="C138" s="101" t="s">
        <v>274</v>
      </c>
      <c r="D138" s="102" t="s">
        <v>177</v>
      </c>
      <c r="E138" s="103" t="s">
        <v>273</v>
      </c>
      <c r="F138" s="104" t="s">
        <v>175</v>
      </c>
      <c r="G138" s="105">
        <v>41247</v>
      </c>
      <c r="H138" s="106">
        <v>2440000</v>
      </c>
      <c r="I138" s="107">
        <v>0</v>
      </c>
      <c r="J138" s="106">
        <f t="shared" ref="J138:J165" si="76">+H138/26/8*I138</f>
        <v>0</v>
      </c>
      <c r="K138" s="108"/>
      <c r="L138" s="106">
        <f t="shared" ref="L138:L165" si="77">+H138/26/8*K138</f>
        <v>0</v>
      </c>
      <c r="M138" s="108">
        <v>0</v>
      </c>
      <c r="N138" s="106">
        <f t="shared" ref="N138:N165" si="78">+H138/26/8*M138</f>
        <v>0</v>
      </c>
      <c r="O138" s="108"/>
      <c r="P138" s="106">
        <f t="shared" ref="P138:P165" si="79">+H138/26/8*O138*1.5</f>
        <v>0</v>
      </c>
      <c r="Q138" s="108"/>
      <c r="R138" s="106">
        <f t="shared" ref="R138:R165" si="80">+H138/26/8*Q138*1.95</f>
        <v>0</v>
      </c>
      <c r="S138" s="108"/>
      <c r="T138" s="106">
        <f t="shared" ref="T138:T165" si="81">+H138/26/8*S138*2</f>
        <v>0</v>
      </c>
      <c r="U138" s="106">
        <v>0</v>
      </c>
      <c r="V138" s="106">
        <f t="shared" ref="V138:V165" si="82">+U138/26/8*(I138+K138+M138)</f>
        <v>0</v>
      </c>
      <c r="W138" s="106">
        <v>100000</v>
      </c>
      <c r="X138" s="106">
        <f t="shared" ref="X138:X165" si="83">+W138/26/8*(I138+K138+M138)</f>
        <v>0</v>
      </c>
      <c r="Y138" s="106">
        <v>1905000</v>
      </c>
      <c r="Z138" s="107">
        <v>181.6</v>
      </c>
      <c r="AA138" s="106">
        <f t="shared" ref="AA138:AA165" si="84">+Y138/26/8*Z138</f>
        <v>1663211.5384615383</v>
      </c>
      <c r="AB138" s="106"/>
      <c r="AC138" s="106">
        <f t="shared" ref="AC138:AC165" si="85">+H138/26/8*AB138</f>
        <v>0</v>
      </c>
      <c r="AD138" s="107"/>
      <c r="AE138" s="106">
        <f t="shared" ref="AE138:AE165" si="86">+Y138/26/8*AD138*1.5</f>
        <v>0</v>
      </c>
      <c r="AF138" s="106"/>
      <c r="AG138" s="106">
        <f t="shared" ref="AG138:AG165" si="87">+H138/26/8*AF138*1.95</f>
        <v>0</v>
      </c>
      <c r="AH138" s="106"/>
      <c r="AI138" s="106">
        <f t="shared" ref="AI138:AI165" si="88">+H138/26/8*AH138*2</f>
        <v>0</v>
      </c>
      <c r="AJ138" s="106">
        <v>0</v>
      </c>
      <c r="AK138" s="106">
        <f t="shared" ref="AK138:AK165" si="89">+AJ138/26/8*(Z138+AB138)</f>
        <v>0</v>
      </c>
      <c r="AL138" s="106">
        <v>0</v>
      </c>
      <c r="AM138" s="106">
        <v>176923.07692307694</v>
      </c>
      <c r="AN138" s="106">
        <v>132692.30769230769</v>
      </c>
      <c r="AO138" s="106">
        <v>44230.769230769234</v>
      </c>
      <c r="AP138" s="106">
        <f t="shared" ref="AP138:AP165" si="90">+J138+L138+N138+P138+R138+T138+V138+AL138+AM138+AN138+AO138+AA138+AK138+AC138+AI138+AG138+AE138+X138</f>
        <v>2017057.692307692</v>
      </c>
      <c r="AQ138" s="106"/>
      <c r="AR138" s="106"/>
      <c r="AS138" s="106"/>
      <c r="AT138" s="106"/>
      <c r="AU138" s="106"/>
      <c r="AV138" s="106"/>
      <c r="AW138" s="106">
        <f t="shared" ref="AW138:AW165" si="91">+AP138-AR138-AT138-AU138-AV138</f>
        <v>2017057.692307692</v>
      </c>
      <c r="AX138" s="109"/>
      <c r="AY138" s="172"/>
      <c r="AZ138" s="175"/>
      <c r="BA138" s="174"/>
      <c r="BB138" s="173"/>
      <c r="BC138" s="172"/>
      <c r="BD138" s="171"/>
      <c r="BE138" s="169"/>
      <c r="BF138" s="170">
        <f t="shared" ref="BF138:BF165" si="92">+AR138-BD138-BE138</f>
        <v>0</v>
      </c>
      <c r="BG138" s="169">
        <f t="shared" ref="BG138:BG165" si="93">MONTH(G138)</f>
        <v>12</v>
      </c>
      <c r="BH138" s="168">
        <f t="shared" ref="BH138:BH165" si="94">YEAR(G138)</f>
        <v>2012</v>
      </c>
      <c r="BI138" s="166"/>
      <c r="BJ138" s="176"/>
      <c r="BK138" s="166"/>
    </row>
    <row r="139" spans="1:63" s="168" customFormat="1" ht="27.95" customHeight="1">
      <c r="A139" s="99">
        <v>143</v>
      </c>
      <c r="B139" s="100" t="s">
        <v>272</v>
      </c>
      <c r="C139" s="101" t="s">
        <v>271</v>
      </c>
      <c r="D139" s="102" t="s">
        <v>258</v>
      </c>
      <c r="E139" s="103" t="s">
        <v>270</v>
      </c>
      <c r="F139" s="104" t="s">
        <v>256</v>
      </c>
      <c r="G139" s="105">
        <v>41247</v>
      </c>
      <c r="H139" s="106">
        <v>2360000</v>
      </c>
      <c r="I139" s="107">
        <v>0</v>
      </c>
      <c r="J139" s="106">
        <f t="shared" si="76"/>
        <v>0</v>
      </c>
      <c r="K139" s="108"/>
      <c r="L139" s="106">
        <f t="shared" si="77"/>
        <v>0</v>
      </c>
      <c r="M139" s="108">
        <v>0</v>
      </c>
      <c r="N139" s="106">
        <f t="shared" si="78"/>
        <v>0</v>
      </c>
      <c r="O139" s="108"/>
      <c r="P139" s="106">
        <f t="shared" si="79"/>
        <v>0</v>
      </c>
      <c r="Q139" s="108"/>
      <c r="R139" s="106">
        <f t="shared" si="80"/>
        <v>0</v>
      </c>
      <c r="S139" s="108"/>
      <c r="T139" s="106">
        <f t="shared" si="81"/>
        <v>0</v>
      </c>
      <c r="U139" s="106">
        <v>0</v>
      </c>
      <c r="V139" s="106">
        <f t="shared" si="82"/>
        <v>0</v>
      </c>
      <c r="W139" s="106">
        <v>0</v>
      </c>
      <c r="X139" s="106">
        <f t="shared" si="83"/>
        <v>0</v>
      </c>
      <c r="Y139" s="106">
        <v>1905000</v>
      </c>
      <c r="Z139" s="107">
        <v>169.6</v>
      </c>
      <c r="AA139" s="106">
        <f t="shared" si="84"/>
        <v>1553307.6923076923</v>
      </c>
      <c r="AB139" s="106"/>
      <c r="AC139" s="106">
        <f t="shared" si="85"/>
        <v>0</v>
      </c>
      <c r="AD139" s="107"/>
      <c r="AE139" s="106">
        <f t="shared" si="86"/>
        <v>0</v>
      </c>
      <c r="AF139" s="106"/>
      <c r="AG139" s="106">
        <f t="shared" si="87"/>
        <v>0</v>
      </c>
      <c r="AH139" s="106"/>
      <c r="AI139" s="106">
        <f t="shared" si="88"/>
        <v>0</v>
      </c>
      <c r="AJ139" s="106">
        <v>0</v>
      </c>
      <c r="AK139" s="106">
        <f t="shared" si="89"/>
        <v>0</v>
      </c>
      <c r="AL139" s="106">
        <v>0</v>
      </c>
      <c r="AM139" s="106">
        <v>165384.61538461538</v>
      </c>
      <c r="AN139" s="106">
        <v>124038.46153846153</v>
      </c>
      <c r="AO139" s="106">
        <v>41346.153846153844</v>
      </c>
      <c r="AP139" s="106">
        <f t="shared" si="90"/>
        <v>1884076.923076923</v>
      </c>
      <c r="AQ139" s="106"/>
      <c r="AR139" s="106"/>
      <c r="AS139" s="106"/>
      <c r="AT139" s="106"/>
      <c r="AU139" s="106"/>
      <c r="AV139" s="106"/>
      <c r="AW139" s="106">
        <f t="shared" si="91"/>
        <v>1884076.923076923</v>
      </c>
      <c r="AX139" s="109"/>
      <c r="AY139" s="172"/>
      <c r="AZ139" s="175"/>
      <c r="BA139" s="174"/>
      <c r="BB139" s="173"/>
      <c r="BC139" s="172"/>
      <c r="BD139" s="171"/>
      <c r="BE139" s="169"/>
      <c r="BF139" s="170">
        <f t="shared" si="92"/>
        <v>0</v>
      </c>
      <c r="BG139" s="169">
        <f t="shared" si="93"/>
        <v>12</v>
      </c>
      <c r="BH139" s="168">
        <f t="shared" si="94"/>
        <v>2012</v>
      </c>
      <c r="BI139" s="166"/>
      <c r="BJ139" s="176"/>
      <c r="BK139" s="166"/>
    </row>
    <row r="140" spans="1:63" s="168" customFormat="1" ht="27.95" customHeight="1">
      <c r="A140" s="99">
        <v>144</v>
      </c>
      <c r="B140" s="100" t="s">
        <v>269</v>
      </c>
      <c r="C140" s="101" t="s">
        <v>268</v>
      </c>
      <c r="D140" s="102" t="s">
        <v>258</v>
      </c>
      <c r="E140" s="103" t="s">
        <v>267</v>
      </c>
      <c r="F140" s="104" t="s">
        <v>256</v>
      </c>
      <c r="G140" s="105">
        <v>41247</v>
      </c>
      <c r="H140" s="106">
        <v>2360000</v>
      </c>
      <c r="I140" s="107">
        <v>0</v>
      </c>
      <c r="J140" s="106">
        <f t="shared" si="76"/>
        <v>0</v>
      </c>
      <c r="K140" s="108"/>
      <c r="L140" s="106">
        <f t="shared" si="77"/>
        <v>0</v>
      </c>
      <c r="M140" s="108">
        <v>0</v>
      </c>
      <c r="N140" s="106">
        <f t="shared" si="78"/>
        <v>0</v>
      </c>
      <c r="O140" s="108"/>
      <c r="P140" s="106">
        <f t="shared" si="79"/>
        <v>0</v>
      </c>
      <c r="Q140" s="108"/>
      <c r="R140" s="106">
        <f t="shared" si="80"/>
        <v>0</v>
      </c>
      <c r="S140" s="108"/>
      <c r="T140" s="106">
        <f t="shared" si="81"/>
        <v>0</v>
      </c>
      <c r="U140" s="106">
        <v>0</v>
      </c>
      <c r="V140" s="106">
        <f t="shared" si="82"/>
        <v>0</v>
      </c>
      <c r="W140" s="106">
        <v>0</v>
      </c>
      <c r="X140" s="106">
        <f t="shared" si="83"/>
        <v>0</v>
      </c>
      <c r="Y140" s="106">
        <v>1905000</v>
      </c>
      <c r="Z140" s="107">
        <v>181.6</v>
      </c>
      <c r="AA140" s="106">
        <f t="shared" si="84"/>
        <v>1663211.5384615383</v>
      </c>
      <c r="AB140" s="106"/>
      <c r="AC140" s="106">
        <f t="shared" si="85"/>
        <v>0</v>
      </c>
      <c r="AD140" s="107"/>
      <c r="AE140" s="106">
        <f t="shared" si="86"/>
        <v>0</v>
      </c>
      <c r="AF140" s="106"/>
      <c r="AG140" s="106">
        <f t="shared" si="87"/>
        <v>0</v>
      </c>
      <c r="AH140" s="106"/>
      <c r="AI140" s="106">
        <f t="shared" si="88"/>
        <v>0</v>
      </c>
      <c r="AJ140" s="106">
        <v>0</v>
      </c>
      <c r="AK140" s="106">
        <f t="shared" si="89"/>
        <v>0</v>
      </c>
      <c r="AL140" s="106">
        <v>0</v>
      </c>
      <c r="AM140" s="106">
        <v>176923.07692307694</v>
      </c>
      <c r="AN140" s="106">
        <v>132692.30769230769</v>
      </c>
      <c r="AO140" s="106">
        <v>44230.769230769234</v>
      </c>
      <c r="AP140" s="106">
        <f t="shared" si="90"/>
        <v>2017057.692307692</v>
      </c>
      <c r="AQ140" s="106"/>
      <c r="AR140" s="106"/>
      <c r="AS140" s="106"/>
      <c r="AT140" s="106"/>
      <c r="AU140" s="106"/>
      <c r="AV140" s="106"/>
      <c r="AW140" s="106">
        <f t="shared" si="91"/>
        <v>2017057.692307692</v>
      </c>
      <c r="AX140" s="109"/>
      <c r="AY140" s="172"/>
      <c r="AZ140" s="175"/>
      <c r="BA140" s="174"/>
      <c r="BB140" s="173"/>
      <c r="BC140" s="172"/>
      <c r="BD140" s="171"/>
      <c r="BE140" s="169"/>
      <c r="BF140" s="170">
        <f t="shared" si="92"/>
        <v>0</v>
      </c>
      <c r="BG140" s="169">
        <f t="shared" si="93"/>
        <v>12</v>
      </c>
      <c r="BH140" s="168">
        <f t="shared" si="94"/>
        <v>2012</v>
      </c>
      <c r="BI140" s="166"/>
      <c r="BJ140" s="176"/>
      <c r="BK140" s="166"/>
    </row>
    <row r="141" spans="1:63" s="168" customFormat="1" ht="27.95" customHeight="1">
      <c r="A141" s="99">
        <v>145</v>
      </c>
      <c r="B141" s="100" t="s">
        <v>266</v>
      </c>
      <c r="C141" s="101" t="s">
        <v>265</v>
      </c>
      <c r="D141" s="102" t="s">
        <v>141</v>
      </c>
      <c r="E141" s="103" t="s">
        <v>264</v>
      </c>
      <c r="F141" s="104" t="s">
        <v>256</v>
      </c>
      <c r="G141" s="105">
        <v>41247</v>
      </c>
      <c r="H141" s="106">
        <v>2205000</v>
      </c>
      <c r="I141" s="107">
        <v>0</v>
      </c>
      <c r="J141" s="106">
        <f t="shared" si="76"/>
        <v>0</v>
      </c>
      <c r="K141" s="108"/>
      <c r="L141" s="106">
        <f t="shared" si="77"/>
        <v>0</v>
      </c>
      <c r="M141" s="108">
        <v>0</v>
      </c>
      <c r="N141" s="106">
        <f t="shared" si="78"/>
        <v>0</v>
      </c>
      <c r="O141" s="108"/>
      <c r="P141" s="106">
        <f t="shared" si="79"/>
        <v>0</v>
      </c>
      <c r="Q141" s="108"/>
      <c r="R141" s="106">
        <f t="shared" si="80"/>
        <v>0</v>
      </c>
      <c r="S141" s="108"/>
      <c r="T141" s="106">
        <f t="shared" si="81"/>
        <v>0</v>
      </c>
      <c r="U141" s="106">
        <v>0</v>
      </c>
      <c r="V141" s="106">
        <f t="shared" si="82"/>
        <v>0</v>
      </c>
      <c r="W141" s="106">
        <v>0</v>
      </c>
      <c r="X141" s="106">
        <f t="shared" si="83"/>
        <v>0</v>
      </c>
      <c r="Y141" s="106">
        <v>1905000</v>
      </c>
      <c r="Z141" s="107">
        <v>189.6</v>
      </c>
      <c r="AA141" s="106">
        <f t="shared" si="84"/>
        <v>1736480.769230769</v>
      </c>
      <c r="AB141" s="106"/>
      <c r="AC141" s="106">
        <f t="shared" si="85"/>
        <v>0</v>
      </c>
      <c r="AD141" s="107"/>
      <c r="AE141" s="106">
        <f t="shared" si="86"/>
        <v>0</v>
      </c>
      <c r="AF141" s="106"/>
      <c r="AG141" s="106">
        <f t="shared" si="87"/>
        <v>0</v>
      </c>
      <c r="AH141" s="106"/>
      <c r="AI141" s="106">
        <f t="shared" si="88"/>
        <v>0</v>
      </c>
      <c r="AJ141" s="106">
        <v>0</v>
      </c>
      <c r="AK141" s="106">
        <f t="shared" si="89"/>
        <v>0</v>
      </c>
      <c r="AL141" s="106">
        <v>0</v>
      </c>
      <c r="AM141" s="106">
        <v>184615.38461538462</v>
      </c>
      <c r="AN141" s="106">
        <v>138461.53846153847</v>
      </c>
      <c r="AO141" s="106">
        <v>46153.846153846156</v>
      </c>
      <c r="AP141" s="106">
        <f t="shared" si="90"/>
        <v>2105711.538461538</v>
      </c>
      <c r="AQ141" s="106"/>
      <c r="AR141" s="106"/>
      <c r="AS141" s="106"/>
      <c r="AT141" s="106"/>
      <c r="AU141" s="106"/>
      <c r="AV141" s="106"/>
      <c r="AW141" s="106">
        <f t="shared" si="91"/>
        <v>2105711.538461538</v>
      </c>
      <c r="AX141" s="109"/>
      <c r="AY141" s="172"/>
      <c r="AZ141" s="175"/>
      <c r="BA141" s="174"/>
      <c r="BB141" s="173"/>
      <c r="BC141" s="172"/>
      <c r="BD141" s="171"/>
      <c r="BE141" s="169"/>
      <c r="BF141" s="170">
        <f t="shared" si="92"/>
        <v>0</v>
      </c>
      <c r="BG141" s="169">
        <f t="shared" si="93"/>
        <v>12</v>
      </c>
      <c r="BH141" s="168">
        <f t="shared" si="94"/>
        <v>2012</v>
      </c>
      <c r="BI141" s="166"/>
      <c r="BJ141" s="176"/>
      <c r="BK141" s="166"/>
    </row>
    <row r="142" spans="1:63" s="168" customFormat="1" ht="27.95" customHeight="1">
      <c r="A142" s="99">
        <v>146</v>
      </c>
      <c r="B142" s="100" t="s">
        <v>263</v>
      </c>
      <c r="C142" s="101" t="s">
        <v>262</v>
      </c>
      <c r="D142" s="102" t="s">
        <v>261</v>
      </c>
      <c r="E142" s="103" t="s">
        <v>164</v>
      </c>
      <c r="F142" s="104" t="s">
        <v>256</v>
      </c>
      <c r="G142" s="105">
        <v>41247</v>
      </c>
      <c r="H142" s="106">
        <v>2205000</v>
      </c>
      <c r="I142" s="107">
        <v>0</v>
      </c>
      <c r="J142" s="106">
        <f t="shared" si="76"/>
        <v>0</v>
      </c>
      <c r="K142" s="108"/>
      <c r="L142" s="106">
        <f t="shared" si="77"/>
        <v>0</v>
      </c>
      <c r="M142" s="108">
        <v>0</v>
      </c>
      <c r="N142" s="106">
        <f t="shared" si="78"/>
        <v>0</v>
      </c>
      <c r="O142" s="108"/>
      <c r="P142" s="106">
        <f t="shared" si="79"/>
        <v>0</v>
      </c>
      <c r="Q142" s="108"/>
      <c r="R142" s="106">
        <f t="shared" si="80"/>
        <v>0</v>
      </c>
      <c r="S142" s="108"/>
      <c r="T142" s="106">
        <f t="shared" si="81"/>
        <v>0</v>
      </c>
      <c r="U142" s="106">
        <v>0</v>
      </c>
      <c r="V142" s="106">
        <f t="shared" si="82"/>
        <v>0</v>
      </c>
      <c r="W142" s="106">
        <v>0</v>
      </c>
      <c r="X142" s="106">
        <f t="shared" si="83"/>
        <v>0</v>
      </c>
      <c r="Y142" s="106">
        <v>1905000</v>
      </c>
      <c r="Z142" s="107">
        <v>177.6</v>
      </c>
      <c r="AA142" s="106">
        <f t="shared" si="84"/>
        <v>1626576.923076923</v>
      </c>
      <c r="AB142" s="106"/>
      <c r="AC142" s="106">
        <f t="shared" si="85"/>
        <v>0</v>
      </c>
      <c r="AD142" s="107"/>
      <c r="AE142" s="106">
        <f t="shared" si="86"/>
        <v>0</v>
      </c>
      <c r="AF142" s="106"/>
      <c r="AG142" s="106">
        <f t="shared" si="87"/>
        <v>0</v>
      </c>
      <c r="AH142" s="106"/>
      <c r="AI142" s="106">
        <f t="shared" si="88"/>
        <v>0</v>
      </c>
      <c r="AJ142" s="106">
        <v>0</v>
      </c>
      <c r="AK142" s="106">
        <f t="shared" si="89"/>
        <v>0</v>
      </c>
      <c r="AL142" s="106">
        <v>0</v>
      </c>
      <c r="AM142" s="106">
        <v>173076.92307692306</v>
      </c>
      <c r="AN142" s="106">
        <v>129807.69230769231</v>
      </c>
      <c r="AO142" s="106">
        <v>43269.230769230766</v>
      </c>
      <c r="AP142" s="106">
        <f t="shared" si="90"/>
        <v>1972730.769230769</v>
      </c>
      <c r="AQ142" s="106"/>
      <c r="AR142" s="106"/>
      <c r="AS142" s="106"/>
      <c r="AT142" s="106"/>
      <c r="AU142" s="106"/>
      <c r="AV142" s="106"/>
      <c r="AW142" s="106">
        <f t="shared" si="91"/>
        <v>1972730.769230769</v>
      </c>
      <c r="AX142" s="109"/>
      <c r="AY142" s="172"/>
      <c r="AZ142" s="175"/>
      <c r="BA142" s="174"/>
      <c r="BB142" s="173"/>
      <c r="BC142" s="172"/>
      <c r="BD142" s="171"/>
      <c r="BE142" s="169"/>
      <c r="BF142" s="170">
        <f t="shared" si="92"/>
        <v>0</v>
      </c>
      <c r="BG142" s="169">
        <f t="shared" si="93"/>
        <v>12</v>
      </c>
      <c r="BH142" s="168">
        <f t="shared" si="94"/>
        <v>2012</v>
      </c>
      <c r="BI142" s="166"/>
      <c r="BJ142" s="176"/>
      <c r="BK142" s="166"/>
    </row>
    <row r="143" spans="1:63" s="168" customFormat="1" ht="27.95" customHeight="1">
      <c r="A143" s="99">
        <v>147</v>
      </c>
      <c r="B143" s="100" t="s">
        <v>260</v>
      </c>
      <c r="C143" s="101" t="s">
        <v>259</v>
      </c>
      <c r="D143" s="102" t="s">
        <v>258</v>
      </c>
      <c r="E143" s="103" t="s">
        <v>257</v>
      </c>
      <c r="F143" s="104" t="s">
        <v>256</v>
      </c>
      <c r="G143" s="105" t="s">
        <v>237</v>
      </c>
      <c r="H143" s="106">
        <v>2360000</v>
      </c>
      <c r="I143" s="107">
        <v>0</v>
      </c>
      <c r="J143" s="106">
        <f t="shared" si="76"/>
        <v>0</v>
      </c>
      <c r="K143" s="108"/>
      <c r="L143" s="106">
        <f t="shared" si="77"/>
        <v>0</v>
      </c>
      <c r="M143" s="108">
        <v>0</v>
      </c>
      <c r="N143" s="106">
        <f t="shared" si="78"/>
        <v>0</v>
      </c>
      <c r="O143" s="108"/>
      <c r="P143" s="106">
        <f t="shared" si="79"/>
        <v>0</v>
      </c>
      <c r="Q143" s="108"/>
      <c r="R143" s="106">
        <f t="shared" si="80"/>
        <v>0</v>
      </c>
      <c r="S143" s="108"/>
      <c r="T143" s="106">
        <f t="shared" si="81"/>
        <v>0</v>
      </c>
      <c r="U143" s="106">
        <v>0</v>
      </c>
      <c r="V143" s="106">
        <f t="shared" si="82"/>
        <v>0</v>
      </c>
      <c r="W143" s="106">
        <v>0</v>
      </c>
      <c r="X143" s="106">
        <f t="shared" si="83"/>
        <v>0</v>
      </c>
      <c r="Y143" s="106">
        <v>1905000</v>
      </c>
      <c r="Z143" s="107">
        <v>169.6</v>
      </c>
      <c r="AA143" s="106">
        <f t="shared" si="84"/>
        <v>1553307.6923076923</v>
      </c>
      <c r="AB143" s="106"/>
      <c r="AC143" s="106">
        <f t="shared" si="85"/>
        <v>0</v>
      </c>
      <c r="AD143" s="107"/>
      <c r="AE143" s="106">
        <f t="shared" si="86"/>
        <v>0</v>
      </c>
      <c r="AF143" s="106"/>
      <c r="AG143" s="106">
        <f t="shared" si="87"/>
        <v>0</v>
      </c>
      <c r="AH143" s="106"/>
      <c r="AI143" s="106">
        <f t="shared" si="88"/>
        <v>0</v>
      </c>
      <c r="AJ143" s="106">
        <v>0</v>
      </c>
      <c r="AK143" s="106">
        <f t="shared" si="89"/>
        <v>0</v>
      </c>
      <c r="AL143" s="106">
        <v>0</v>
      </c>
      <c r="AM143" s="106">
        <v>165384.61538461538</v>
      </c>
      <c r="AN143" s="106">
        <v>124038.46153846153</v>
      </c>
      <c r="AO143" s="106">
        <v>41346.153846153844</v>
      </c>
      <c r="AP143" s="106">
        <f t="shared" si="90"/>
        <v>1884076.923076923</v>
      </c>
      <c r="AQ143" s="106"/>
      <c r="AR143" s="106"/>
      <c r="AS143" s="106"/>
      <c r="AT143" s="106"/>
      <c r="AU143" s="106"/>
      <c r="AV143" s="106"/>
      <c r="AW143" s="106">
        <f t="shared" si="91"/>
        <v>1884076.923076923</v>
      </c>
      <c r="AX143" s="109"/>
      <c r="AY143" s="172"/>
      <c r="AZ143" s="175"/>
      <c r="BA143" s="174"/>
      <c r="BB143" s="173"/>
      <c r="BC143" s="172"/>
      <c r="BD143" s="171"/>
      <c r="BE143" s="169"/>
      <c r="BF143" s="170">
        <f t="shared" si="92"/>
        <v>0</v>
      </c>
      <c r="BG143" s="169">
        <f t="shared" si="93"/>
        <v>5</v>
      </c>
      <c r="BH143" s="168">
        <f t="shared" si="94"/>
        <v>2012</v>
      </c>
      <c r="BI143" s="166"/>
      <c r="BJ143" s="176"/>
      <c r="BK143" s="166"/>
    </row>
    <row r="144" spans="1:63" s="168" customFormat="1" ht="27.95" customHeight="1">
      <c r="A144" s="99">
        <v>148</v>
      </c>
      <c r="B144" s="100" t="s">
        <v>255</v>
      </c>
      <c r="C144" s="101" t="s">
        <v>254</v>
      </c>
      <c r="D144" s="102" t="s">
        <v>203</v>
      </c>
      <c r="E144" s="103" t="s">
        <v>253</v>
      </c>
      <c r="F144" s="104" t="s">
        <v>175</v>
      </c>
      <c r="G144" s="105" t="s">
        <v>237</v>
      </c>
      <c r="H144" s="106">
        <v>2360000</v>
      </c>
      <c r="I144" s="107">
        <v>0</v>
      </c>
      <c r="J144" s="106">
        <f t="shared" si="76"/>
        <v>0</v>
      </c>
      <c r="K144" s="108"/>
      <c r="L144" s="106">
        <f t="shared" si="77"/>
        <v>0</v>
      </c>
      <c r="M144" s="108">
        <v>0</v>
      </c>
      <c r="N144" s="106">
        <f t="shared" si="78"/>
        <v>0</v>
      </c>
      <c r="O144" s="108"/>
      <c r="P144" s="106">
        <f t="shared" si="79"/>
        <v>0</v>
      </c>
      <c r="Q144" s="108"/>
      <c r="R144" s="106">
        <f t="shared" si="80"/>
        <v>0</v>
      </c>
      <c r="S144" s="108"/>
      <c r="T144" s="106">
        <f t="shared" si="81"/>
        <v>0</v>
      </c>
      <c r="U144" s="106">
        <v>0</v>
      </c>
      <c r="V144" s="106">
        <f t="shared" si="82"/>
        <v>0</v>
      </c>
      <c r="W144" s="106">
        <v>0</v>
      </c>
      <c r="X144" s="106">
        <f t="shared" si="83"/>
        <v>0</v>
      </c>
      <c r="Y144" s="106">
        <v>1905000</v>
      </c>
      <c r="Z144" s="107">
        <v>157.6</v>
      </c>
      <c r="AA144" s="106">
        <f t="shared" si="84"/>
        <v>1443403.846153846</v>
      </c>
      <c r="AB144" s="106"/>
      <c r="AC144" s="106">
        <f t="shared" si="85"/>
        <v>0</v>
      </c>
      <c r="AD144" s="107"/>
      <c r="AE144" s="106">
        <f t="shared" si="86"/>
        <v>0</v>
      </c>
      <c r="AF144" s="106"/>
      <c r="AG144" s="106">
        <f t="shared" si="87"/>
        <v>0</v>
      </c>
      <c r="AH144" s="106"/>
      <c r="AI144" s="106">
        <f t="shared" si="88"/>
        <v>0</v>
      </c>
      <c r="AJ144" s="106">
        <v>0</v>
      </c>
      <c r="AK144" s="106">
        <f t="shared" si="89"/>
        <v>0</v>
      </c>
      <c r="AL144" s="106">
        <v>0</v>
      </c>
      <c r="AM144" s="106">
        <v>153846.15384615384</v>
      </c>
      <c r="AN144" s="106">
        <v>115384.61538461539</v>
      </c>
      <c r="AO144" s="106">
        <v>38461.538461538461</v>
      </c>
      <c r="AP144" s="106">
        <f t="shared" si="90"/>
        <v>1751096.1538461538</v>
      </c>
      <c r="AQ144" s="106"/>
      <c r="AR144" s="106"/>
      <c r="AS144" s="106"/>
      <c r="AT144" s="106"/>
      <c r="AU144" s="106"/>
      <c r="AV144" s="106"/>
      <c r="AW144" s="106">
        <f t="shared" si="91"/>
        <v>1751096.1538461538</v>
      </c>
      <c r="AX144" s="109"/>
      <c r="AY144" s="172"/>
      <c r="AZ144" s="175"/>
      <c r="BA144" s="174"/>
      <c r="BB144" s="173"/>
      <c r="BC144" s="172"/>
      <c r="BD144" s="171"/>
      <c r="BE144" s="169"/>
      <c r="BF144" s="170">
        <f t="shared" si="92"/>
        <v>0</v>
      </c>
      <c r="BG144" s="169">
        <f t="shared" si="93"/>
        <v>5</v>
      </c>
      <c r="BH144" s="168">
        <f t="shared" si="94"/>
        <v>2012</v>
      </c>
      <c r="BI144" s="166"/>
      <c r="BJ144" s="176"/>
      <c r="BK144" s="166"/>
    </row>
    <row r="145" spans="1:63" s="168" customFormat="1" ht="27.95" customHeight="1">
      <c r="A145" s="99">
        <v>149</v>
      </c>
      <c r="B145" s="100" t="s">
        <v>252</v>
      </c>
      <c r="C145" s="101" t="s">
        <v>251</v>
      </c>
      <c r="D145" s="102" t="s">
        <v>203</v>
      </c>
      <c r="E145" s="103" t="s">
        <v>250</v>
      </c>
      <c r="F145" s="104" t="s">
        <v>175</v>
      </c>
      <c r="G145" s="105" t="s">
        <v>237</v>
      </c>
      <c r="H145" s="106">
        <v>2205000</v>
      </c>
      <c r="I145" s="107">
        <v>0</v>
      </c>
      <c r="J145" s="106">
        <f t="shared" si="76"/>
        <v>0</v>
      </c>
      <c r="K145" s="108"/>
      <c r="L145" s="106">
        <f t="shared" si="77"/>
        <v>0</v>
      </c>
      <c r="M145" s="108">
        <v>0</v>
      </c>
      <c r="N145" s="106">
        <f t="shared" si="78"/>
        <v>0</v>
      </c>
      <c r="O145" s="108"/>
      <c r="P145" s="106">
        <f t="shared" si="79"/>
        <v>0</v>
      </c>
      <c r="Q145" s="108"/>
      <c r="R145" s="106">
        <f t="shared" si="80"/>
        <v>0</v>
      </c>
      <c r="S145" s="108"/>
      <c r="T145" s="106">
        <f t="shared" si="81"/>
        <v>0</v>
      </c>
      <c r="U145" s="106">
        <v>0</v>
      </c>
      <c r="V145" s="106">
        <f t="shared" si="82"/>
        <v>0</v>
      </c>
      <c r="W145" s="106">
        <v>0</v>
      </c>
      <c r="X145" s="106">
        <f t="shared" si="83"/>
        <v>0</v>
      </c>
      <c r="Y145" s="106">
        <v>1905000</v>
      </c>
      <c r="Z145" s="107">
        <v>169.6</v>
      </c>
      <c r="AA145" s="106">
        <f t="shared" si="84"/>
        <v>1553307.6923076923</v>
      </c>
      <c r="AB145" s="106"/>
      <c r="AC145" s="106">
        <f t="shared" si="85"/>
        <v>0</v>
      </c>
      <c r="AD145" s="107"/>
      <c r="AE145" s="106">
        <f t="shared" si="86"/>
        <v>0</v>
      </c>
      <c r="AF145" s="106"/>
      <c r="AG145" s="106">
        <f t="shared" si="87"/>
        <v>0</v>
      </c>
      <c r="AH145" s="106"/>
      <c r="AI145" s="106">
        <f t="shared" si="88"/>
        <v>0</v>
      </c>
      <c r="AJ145" s="106">
        <v>0</v>
      </c>
      <c r="AK145" s="106">
        <f t="shared" si="89"/>
        <v>0</v>
      </c>
      <c r="AL145" s="106">
        <v>0</v>
      </c>
      <c r="AM145" s="106">
        <v>165384.61538461538</v>
      </c>
      <c r="AN145" s="106">
        <v>124038.46153846153</v>
      </c>
      <c r="AO145" s="106">
        <v>41346.153846153844</v>
      </c>
      <c r="AP145" s="106">
        <f t="shared" si="90"/>
        <v>1884076.923076923</v>
      </c>
      <c r="AQ145" s="106"/>
      <c r="AR145" s="106"/>
      <c r="AS145" s="106"/>
      <c r="AT145" s="106"/>
      <c r="AU145" s="106"/>
      <c r="AV145" s="106"/>
      <c r="AW145" s="106">
        <f t="shared" si="91"/>
        <v>1884076.923076923</v>
      </c>
      <c r="AX145" s="109"/>
      <c r="AY145" s="172"/>
      <c r="AZ145" s="175"/>
      <c r="BA145" s="174"/>
      <c r="BB145" s="173"/>
      <c r="BC145" s="172"/>
      <c r="BD145" s="171"/>
      <c r="BE145" s="169"/>
      <c r="BF145" s="170">
        <f t="shared" si="92"/>
        <v>0</v>
      </c>
      <c r="BG145" s="169">
        <f t="shared" si="93"/>
        <v>5</v>
      </c>
      <c r="BH145" s="168">
        <f t="shared" si="94"/>
        <v>2012</v>
      </c>
      <c r="BI145" s="166"/>
      <c r="BJ145" s="176"/>
      <c r="BK145" s="166"/>
    </row>
    <row r="146" spans="1:63" s="168" customFormat="1" ht="27.95" customHeight="1">
      <c r="A146" s="99">
        <v>150</v>
      </c>
      <c r="B146" s="100" t="s">
        <v>249</v>
      </c>
      <c r="C146" s="101" t="s">
        <v>248</v>
      </c>
      <c r="D146" s="102" t="s">
        <v>203</v>
      </c>
      <c r="E146" s="103" t="s">
        <v>247</v>
      </c>
      <c r="F146" s="104" t="s">
        <v>175</v>
      </c>
      <c r="G146" s="105" t="s">
        <v>237</v>
      </c>
      <c r="H146" s="106">
        <v>2440000</v>
      </c>
      <c r="I146" s="107">
        <v>0</v>
      </c>
      <c r="J146" s="106">
        <f t="shared" si="76"/>
        <v>0</v>
      </c>
      <c r="K146" s="108"/>
      <c r="L146" s="106">
        <f t="shared" si="77"/>
        <v>0</v>
      </c>
      <c r="M146" s="108">
        <v>0</v>
      </c>
      <c r="N146" s="106">
        <f t="shared" si="78"/>
        <v>0</v>
      </c>
      <c r="O146" s="108"/>
      <c r="P146" s="106">
        <f t="shared" si="79"/>
        <v>0</v>
      </c>
      <c r="Q146" s="108"/>
      <c r="R146" s="106">
        <f t="shared" si="80"/>
        <v>0</v>
      </c>
      <c r="S146" s="108"/>
      <c r="T146" s="106">
        <f t="shared" si="81"/>
        <v>0</v>
      </c>
      <c r="U146" s="106">
        <v>0</v>
      </c>
      <c r="V146" s="106">
        <f t="shared" si="82"/>
        <v>0</v>
      </c>
      <c r="W146" s="106">
        <v>100000</v>
      </c>
      <c r="X146" s="106">
        <f t="shared" si="83"/>
        <v>0</v>
      </c>
      <c r="Y146" s="106">
        <v>1905000</v>
      </c>
      <c r="Z146" s="107">
        <v>117.6</v>
      </c>
      <c r="AA146" s="106">
        <f t="shared" si="84"/>
        <v>1077057.6923076923</v>
      </c>
      <c r="AB146" s="106"/>
      <c r="AC146" s="106">
        <f t="shared" si="85"/>
        <v>0</v>
      </c>
      <c r="AD146" s="107"/>
      <c r="AE146" s="106">
        <f t="shared" si="86"/>
        <v>0</v>
      </c>
      <c r="AF146" s="106"/>
      <c r="AG146" s="106">
        <f t="shared" si="87"/>
        <v>0</v>
      </c>
      <c r="AH146" s="106"/>
      <c r="AI146" s="106">
        <f t="shared" si="88"/>
        <v>0</v>
      </c>
      <c r="AJ146" s="106">
        <v>0</v>
      </c>
      <c r="AK146" s="106">
        <f t="shared" si="89"/>
        <v>0</v>
      </c>
      <c r="AL146" s="106">
        <v>0</v>
      </c>
      <c r="AM146" s="106">
        <v>115384.61538461539</v>
      </c>
      <c r="AN146" s="106">
        <v>86538.461538461532</v>
      </c>
      <c r="AO146" s="106">
        <v>28846.153846153848</v>
      </c>
      <c r="AP146" s="106">
        <f t="shared" si="90"/>
        <v>1307826.923076923</v>
      </c>
      <c r="AQ146" s="106"/>
      <c r="AR146" s="106"/>
      <c r="AS146" s="106"/>
      <c r="AT146" s="106"/>
      <c r="AU146" s="106"/>
      <c r="AV146" s="106"/>
      <c r="AW146" s="106">
        <f t="shared" si="91"/>
        <v>1307826.923076923</v>
      </c>
      <c r="AX146" s="109"/>
      <c r="AY146" s="172"/>
      <c r="AZ146" s="175"/>
      <c r="BA146" s="174"/>
      <c r="BB146" s="173"/>
      <c r="BC146" s="172"/>
      <c r="BD146" s="171"/>
      <c r="BE146" s="169"/>
      <c r="BF146" s="170">
        <f t="shared" si="92"/>
        <v>0</v>
      </c>
      <c r="BG146" s="169">
        <f t="shared" si="93"/>
        <v>5</v>
      </c>
      <c r="BH146" s="168">
        <f t="shared" si="94"/>
        <v>2012</v>
      </c>
      <c r="BI146" s="166"/>
      <c r="BJ146" s="176"/>
      <c r="BK146" s="166"/>
    </row>
    <row r="147" spans="1:63" s="168" customFormat="1" ht="27.95" customHeight="1">
      <c r="A147" s="99">
        <v>151</v>
      </c>
      <c r="B147" s="100" t="s">
        <v>246</v>
      </c>
      <c r="C147" s="101" t="s">
        <v>245</v>
      </c>
      <c r="D147" s="102" t="s">
        <v>203</v>
      </c>
      <c r="E147" s="103" t="s">
        <v>244</v>
      </c>
      <c r="F147" s="104" t="s">
        <v>175</v>
      </c>
      <c r="G147" s="105" t="s">
        <v>237</v>
      </c>
      <c r="H147" s="106">
        <v>2520000</v>
      </c>
      <c r="I147" s="107">
        <v>0</v>
      </c>
      <c r="J147" s="106">
        <f t="shared" si="76"/>
        <v>0</v>
      </c>
      <c r="K147" s="108"/>
      <c r="L147" s="106">
        <f t="shared" si="77"/>
        <v>0</v>
      </c>
      <c r="M147" s="108">
        <v>0</v>
      </c>
      <c r="N147" s="106">
        <f t="shared" si="78"/>
        <v>0</v>
      </c>
      <c r="O147" s="108"/>
      <c r="P147" s="106">
        <f t="shared" si="79"/>
        <v>0</v>
      </c>
      <c r="Q147" s="108"/>
      <c r="R147" s="106">
        <f t="shared" si="80"/>
        <v>0</v>
      </c>
      <c r="S147" s="108"/>
      <c r="T147" s="106">
        <f t="shared" si="81"/>
        <v>0</v>
      </c>
      <c r="U147" s="106">
        <v>0</v>
      </c>
      <c r="V147" s="106">
        <f t="shared" si="82"/>
        <v>0</v>
      </c>
      <c r="W147" s="106">
        <v>100000</v>
      </c>
      <c r="X147" s="106">
        <f t="shared" si="83"/>
        <v>0</v>
      </c>
      <c r="Y147" s="106">
        <v>1905000</v>
      </c>
      <c r="Z147" s="107">
        <v>181.6</v>
      </c>
      <c r="AA147" s="106">
        <f t="shared" si="84"/>
        <v>1663211.5384615383</v>
      </c>
      <c r="AB147" s="106"/>
      <c r="AC147" s="106">
        <f t="shared" si="85"/>
        <v>0</v>
      </c>
      <c r="AD147" s="107"/>
      <c r="AE147" s="106">
        <f t="shared" si="86"/>
        <v>0</v>
      </c>
      <c r="AF147" s="106"/>
      <c r="AG147" s="106">
        <f t="shared" si="87"/>
        <v>0</v>
      </c>
      <c r="AH147" s="106"/>
      <c r="AI147" s="106">
        <f t="shared" si="88"/>
        <v>0</v>
      </c>
      <c r="AJ147" s="106">
        <v>0</v>
      </c>
      <c r="AK147" s="106">
        <f t="shared" si="89"/>
        <v>0</v>
      </c>
      <c r="AL147" s="106">
        <v>0</v>
      </c>
      <c r="AM147" s="106">
        <v>176923.07692307694</v>
      </c>
      <c r="AN147" s="106">
        <v>132692.30769230769</v>
      </c>
      <c r="AO147" s="106">
        <v>44230.769230769234</v>
      </c>
      <c r="AP147" s="106">
        <f t="shared" si="90"/>
        <v>2017057.692307692</v>
      </c>
      <c r="AQ147" s="106"/>
      <c r="AR147" s="106"/>
      <c r="AS147" s="106"/>
      <c r="AT147" s="106"/>
      <c r="AU147" s="106"/>
      <c r="AV147" s="106"/>
      <c r="AW147" s="106">
        <f t="shared" si="91"/>
        <v>2017057.692307692</v>
      </c>
      <c r="AX147" s="109"/>
      <c r="AY147" s="172"/>
      <c r="AZ147" s="175"/>
      <c r="BA147" s="174"/>
      <c r="BB147" s="173"/>
      <c r="BC147" s="172"/>
      <c r="BD147" s="171"/>
      <c r="BE147" s="169"/>
      <c r="BF147" s="170">
        <f t="shared" si="92"/>
        <v>0</v>
      </c>
      <c r="BG147" s="169">
        <f t="shared" si="93"/>
        <v>5</v>
      </c>
      <c r="BH147" s="168">
        <f t="shared" si="94"/>
        <v>2012</v>
      </c>
      <c r="BI147" s="166"/>
      <c r="BJ147" s="176"/>
      <c r="BK147" s="166"/>
    </row>
    <row r="148" spans="1:63" s="168" customFormat="1" ht="27.95" customHeight="1">
      <c r="A148" s="99">
        <v>152</v>
      </c>
      <c r="B148" s="100" t="s">
        <v>243</v>
      </c>
      <c r="C148" s="101" t="s">
        <v>242</v>
      </c>
      <c r="D148" s="102" t="s">
        <v>210</v>
      </c>
      <c r="E148" s="103" t="s">
        <v>241</v>
      </c>
      <c r="F148" s="104" t="s">
        <v>175</v>
      </c>
      <c r="G148" s="105" t="s">
        <v>237</v>
      </c>
      <c r="H148" s="106">
        <v>2520000</v>
      </c>
      <c r="I148" s="107">
        <v>0</v>
      </c>
      <c r="J148" s="106">
        <f t="shared" si="76"/>
        <v>0</v>
      </c>
      <c r="K148" s="108"/>
      <c r="L148" s="106">
        <f t="shared" si="77"/>
        <v>0</v>
      </c>
      <c r="M148" s="108">
        <v>0</v>
      </c>
      <c r="N148" s="106">
        <f t="shared" si="78"/>
        <v>0</v>
      </c>
      <c r="O148" s="108"/>
      <c r="P148" s="106">
        <f t="shared" si="79"/>
        <v>0</v>
      </c>
      <c r="Q148" s="108"/>
      <c r="R148" s="106">
        <f t="shared" si="80"/>
        <v>0</v>
      </c>
      <c r="S148" s="108"/>
      <c r="T148" s="106">
        <f t="shared" si="81"/>
        <v>0</v>
      </c>
      <c r="U148" s="106">
        <v>0</v>
      </c>
      <c r="V148" s="106">
        <f t="shared" si="82"/>
        <v>0</v>
      </c>
      <c r="W148" s="106">
        <v>100000</v>
      </c>
      <c r="X148" s="106">
        <f t="shared" si="83"/>
        <v>0</v>
      </c>
      <c r="Y148" s="106">
        <v>1905000</v>
      </c>
      <c r="Z148" s="107">
        <v>157.6</v>
      </c>
      <c r="AA148" s="106">
        <f t="shared" si="84"/>
        <v>1443403.846153846</v>
      </c>
      <c r="AB148" s="106"/>
      <c r="AC148" s="106">
        <f t="shared" si="85"/>
        <v>0</v>
      </c>
      <c r="AD148" s="107"/>
      <c r="AE148" s="106">
        <f t="shared" si="86"/>
        <v>0</v>
      </c>
      <c r="AF148" s="106"/>
      <c r="AG148" s="106">
        <f t="shared" si="87"/>
        <v>0</v>
      </c>
      <c r="AH148" s="106"/>
      <c r="AI148" s="106">
        <f t="shared" si="88"/>
        <v>0</v>
      </c>
      <c r="AJ148" s="106">
        <v>0</v>
      </c>
      <c r="AK148" s="106">
        <f t="shared" si="89"/>
        <v>0</v>
      </c>
      <c r="AL148" s="106">
        <v>0</v>
      </c>
      <c r="AM148" s="106">
        <v>153846.15384615384</v>
      </c>
      <c r="AN148" s="106">
        <v>115384.61538461539</v>
      </c>
      <c r="AO148" s="106">
        <v>38461.538461538461</v>
      </c>
      <c r="AP148" s="106">
        <f t="shared" si="90"/>
        <v>1751096.1538461538</v>
      </c>
      <c r="AQ148" s="106"/>
      <c r="AR148" s="106"/>
      <c r="AS148" s="106"/>
      <c r="AT148" s="106"/>
      <c r="AU148" s="106"/>
      <c r="AV148" s="106"/>
      <c r="AW148" s="106">
        <f t="shared" si="91"/>
        <v>1751096.1538461538</v>
      </c>
      <c r="AX148" s="109"/>
      <c r="AY148" s="172"/>
      <c r="AZ148" s="175"/>
      <c r="BA148" s="174"/>
      <c r="BB148" s="173"/>
      <c r="BC148" s="172"/>
      <c r="BD148" s="171"/>
      <c r="BE148" s="169"/>
      <c r="BF148" s="170">
        <f t="shared" si="92"/>
        <v>0</v>
      </c>
      <c r="BG148" s="169">
        <f t="shared" si="93"/>
        <v>5</v>
      </c>
      <c r="BH148" s="168">
        <f t="shared" si="94"/>
        <v>2012</v>
      </c>
      <c r="BI148" s="166"/>
      <c r="BJ148" s="176"/>
      <c r="BK148" s="166"/>
    </row>
    <row r="149" spans="1:63" s="168" customFormat="1" ht="27.95" customHeight="1">
      <c r="A149" s="99">
        <v>153</v>
      </c>
      <c r="B149" s="100" t="s">
        <v>240</v>
      </c>
      <c r="C149" s="101" t="s">
        <v>239</v>
      </c>
      <c r="D149" s="102" t="s">
        <v>182</v>
      </c>
      <c r="E149" s="103" t="s">
        <v>238</v>
      </c>
      <c r="F149" s="104" t="s">
        <v>175</v>
      </c>
      <c r="G149" s="105" t="s">
        <v>237</v>
      </c>
      <c r="H149" s="106">
        <v>2440000</v>
      </c>
      <c r="I149" s="107">
        <v>0</v>
      </c>
      <c r="J149" s="106">
        <f t="shared" si="76"/>
        <v>0</v>
      </c>
      <c r="K149" s="108"/>
      <c r="L149" s="106">
        <f t="shared" si="77"/>
        <v>0</v>
      </c>
      <c r="M149" s="108">
        <v>0</v>
      </c>
      <c r="N149" s="106">
        <f t="shared" si="78"/>
        <v>0</v>
      </c>
      <c r="O149" s="108"/>
      <c r="P149" s="106">
        <f t="shared" si="79"/>
        <v>0</v>
      </c>
      <c r="Q149" s="108"/>
      <c r="R149" s="106">
        <f t="shared" si="80"/>
        <v>0</v>
      </c>
      <c r="S149" s="108"/>
      <c r="T149" s="106">
        <f t="shared" si="81"/>
        <v>0</v>
      </c>
      <c r="U149" s="106">
        <v>0</v>
      </c>
      <c r="V149" s="106">
        <f t="shared" si="82"/>
        <v>0</v>
      </c>
      <c r="W149" s="106">
        <v>100000</v>
      </c>
      <c r="X149" s="106">
        <f t="shared" si="83"/>
        <v>0</v>
      </c>
      <c r="Y149" s="106">
        <v>1905000</v>
      </c>
      <c r="Z149" s="107">
        <v>165.6</v>
      </c>
      <c r="AA149" s="106">
        <f t="shared" si="84"/>
        <v>1516673.0769230768</v>
      </c>
      <c r="AB149" s="106"/>
      <c r="AC149" s="106">
        <f t="shared" si="85"/>
        <v>0</v>
      </c>
      <c r="AD149" s="107"/>
      <c r="AE149" s="106">
        <f t="shared" si="86"/>
        <v>0</v>
      </c>
      <c r="AF149" s="106"/>
      <c r="AG149" s="106">
        <f t="shared" si="87"/>
        <v>0</v>
      </c>
      <c r="AH149" s="106"/>
      <c r="AI149" s="106">
        <f t="shared" si="88"/>
        <v>0</v>
      </c>
      <c r="AJ149" s="106">
        <v>0</v>
      </c>
      <c r="AK149" s="106">
        <f t="shared" si="89"/>
        <v>0</v>
      </c>
      <c r="AL149" s="106">
        <v>0</v>
      </c>
      <c r="AM149" s="106">
        <v>161538.46153846153</v>
      </c>
      <c r="AN149" s="106">
        <v>121153.84615384616</v>
      </c>
      <c r="AO149" s="106">
        <v>40384.615384615383</v>
      </c>
      <c r="AP149" s="106">
        <f t="shared" si="90"/>
        <v>1839749.9999999998</v>
      </c>
      <c r="AQ149" s="106"/>
      <c r="AR149" s="106"/>
      <c r="AS149" s="106"/>
      <c r="AT149" s="106"/>
      <c r="AU149" s="106"/>
      <c r="AV149" s="106"/>
      <c r="AW149" s="106">
        <f t="shared" si="91"/>
        <v>1839749.9999999998</v>
      </c>
      <c r="AX149" s="109"/>
      <c r="AY149" s="172"/>
      <c r="AZ149" s="175"/>
      <c r="BA149" s="174"/>
      <c r="BB149" s="173"/>
      <c r="BC149" s="172"/>
      <c r="BD149" s="171"/>
      <c r="BE149" s="169"/>
      <c r="BF149" s="170">
        <f t="shared" si="92"/>
        <v>0</v>
      </c>
      <c r="BG149" s="169">
        <f t="shared" si="93"/>
        <v>5</v>
      </c>
      <c r="BH149" s="168">
        <f t="shared" si="94"/>
        <v>2012</v>
      </c>
      <c r="BI149" s="166"/>
      <c r="BJ149" s="176"/>
      <c r="BK149" s="166"/>
    </row>
    <row r="150" spans="1:63" s="168" customFormat="1" ht="27.95" customHeight="1">
      <c r="A150" s="99">
        <v>155</v>
      </c>
      <c r="B150" s="100" t="s">
        <v>236</v>
      </c>
      <c r="C150" s="101" t="s">
        <v>235</v>
      </c>
      <c r="D150" s="102" t="s">
        <v>203</v>
      </c>
      <c r="E150" s="103" t="s">
        <v>234</v>
      </c>
      <c r="F150" s="104" t="s">
        <v>175</v>
      </c>
      <c r="G150" s="105" t="s">
        <v>230</v>
      </c>
      <c r="H150" s="106">
        <v>2440000</v>
      </c>
      <c r="I150" s="107">
        <v>0</v>
      </c>
      <c r="J150" s="106">
        <f t="shared" si="76"/>
        <v>0</v>
      </c>
      <c r="K150" s="108"/>
      <c r="L150" s="106">
        <f t="shared" si="77"/>
        <v>0</v>
      </c>
      <c r="M150" s="108">
        <v>0</v>
      </c>
      <c r="N150" s="106">
        <f t="shared" si="78"/>
        <v>0</v>
      </c>
      <c r="O150" s="108"/>
      <c r="P150" s="106">
        <f t="shared" si="79"/>
        <v>0</v>
      </c>
      <c r="Q150" s="108"/>
      <c r="R150" s="106">
        <f t="shared" si="80"/>
        <v>0</v>
      </c>
      <c r="S150" s="108"/>
      <c r="T150" s="106">
        <f t="shared" si="81"/>
        <v>0</v>
      </c>
      <c r="U150" s="106">
        <v>0</v>
      </c>
      <c r="V150" s="106">
        <f t="shared" si="82"/>
        <v>0</v>
      </c>
      <c r="W150" s="106">
        <v>100000</v>
      </c>
      <c r="X150" s="106">
        <f t="shared" si="83"/>
        <v>0</v>
      </c>
      <c r="Y150" s="106">
        <v>1905000</v>
      </c>
      <c r="Z150" s="107">
        <v>141.6</v>
      </c>
      <c r="AA150" s="106">
        <f t="shared" si="84"/>
        <v>1296865.3846153845</v>
      </c>
      <c r="AB150" s="106"/>
      <c r="AC150" s="106">
        <f t="shared" si="85"/>
        <v>0</v>
      </c>
      <c r="AD150" s="107"/>
      <c r="AE150" s="106">
        <f t="shared" si="86"/>
        <v>0</v>
      </c>
      <c r="AF150" s="106"/>
      <c r="AG150" s="106">
        <f t="shared" si="87"/>
        <v>0</v>
      </c>
      <c r="AH150" s="106"/>
      <c r="AI150" s="106">
        <f t="shared" si="88"/>
        <v>0</v>
      </c>
      <c r="AJ150" s="106">
        <v>0</v>
      </c>
      <c r="AK150" s="106">
        <f t="shared" si="89"/>
        <v>0</v>
      </c>
      <c r="AL150" s="106">
        <v>0</v>
      </c>
      <c r="AM150" s="106">
        <v>138461.53846153847</v>
      </c>
      <c r="AN150" s="106">
        <v>103846.15384615384</v>
      </c>
      <c r="AO150" s="106">
        <v>34615.384615384617</v>
      </c>
      <c r="AP150" s="106">
        <f t="shared" si="90"/>
        <v>1573788.4615384615</v>
      </c>
      <c r="AQ150" s="106"/>
      <c r="AR150" s="106"/>
      <c r="AS150" s="106"/>
      <c r="AT150" s="106"/>
      <c r="AU150" s="106"/>
      <c r="AV150" s="106"/>
      <c r="AW150" s="106">
        <f t="shared" si="91"/>
        <v>1573788.4615384615</v>
      </c>
      <c r="AX150" s="109"/>
      <c r="AY150" s="172"/>
      <c r="AZ150" s="175"/>
      <c r="BA150" s="174"/>
      <c r="BB150" s="173"/>
      <c r="BC150" s="172"/>
      <c r="BD150" s="171"/>
      <c r="BE150" s="169"/>
      <c r="BF150" s="170">
        <f t="shared" si="92"/>
        <v>0</v>
      </c>
      <c r="BG150" s="169">
        <f t="shared" si="93"/>
        <v>11</v>
      </c>
      <c r="BH150" s="168">
        <f t="shared" si="94"/>
        <v>2012</v>
      </c>
      <c r="BI150" s="166"/>
      <c r="BJ150" s="176"/>
      <c r="BK150" s="166"/>
    </row>
    <row r="151" spans="1:63" s="168" customFormat="1" ht="27.95" customHeight="1">
      <c r="A151" s="99">
        <v>156</v>
      </c>
      <c r="B151" s="100" t="s">
        <v>233</v>
      </c>
      <c r="C151" s="101" t="s">
        <v>232</v>
      </c>
      <c r="D151" s="102" t="s">
        <v>177</v>
      </c>
      <c r="E151" s="103" t="s">
        <v>231</v>
      </c>
      <c r="F151" s="104" t="s">
        <v>175</v>
      </c>
      <c r="G151" s="105" t="s">
        <v>230</v>
      </c>
      <c r="H151" s="106">
        <v>2360000</v>
      </c>
      <c r="I151" s="107">
        <v>0</v>
      </c>
      <c r="J151" s="106">
        <f t="shared" si="76"/>
        <v>0</v>
      </c>
      <c r="K151" s="108"/>
      <c r="L151" s="106">
        <f t="shared" si="77"/>
        <v>0</v>
      </c>
      <c r="M151" s="108">
        <v>0</v>
      </c>
      <c r="N151" s="106">
        <f t="shared" si="78"/>
        <v>0</v>
      </c>
      <c r="O151" s="108"/>
      <c r="P151" s="106">
        <f t="shared" si="79"/>
        <v>0</v>
      </c>
      <c r="Q151" s="108"/>
      <c r="R151" s="106">
        <f t="shared" si="80"/>
        <v>0</v>
      </c>
      <c r="S151" s="108"/>
      <c r="T151" s="106">
        <f t="shared" si="81"/>
        <v>0</v>
      </c>
      <c r="U151" s="106">
        <v>0</v>
      </c>
      <c r="V151" s="106">
        <f t="shared" si="82"/>
        <v>0</v>
      </c>
      <c r="W151" s="106">
        <v>0</v>
      </c>
      <c r="X151" s="106">
        <f t="shared" si="83"/>
        <v>0</v>
      </c>
      <c r="Y151" s="106">
        <v>1905000</v>
      </c>
      <c r="Z151" s="107">
        <v>141.6</v>
      </c>
      <c r="AA151" s="106">
        <f t="shared" si="84"/>
        <v>1296865.3846153845</v>
      </c>
      <c r="AB151" s="106"/>
      <c r="AC151" s="106">
        <f t="shared" si="85"/>
        <v>0</v>
      </c>
      <c r="AD151" s="107"/>
      <c r="AE151" s="106">
        <f t="shared" si="86"/>
        <v>0</v>
      </c>
      <c r="AF151" s="106"/>
      <c r="AG151" s="106">
        <f t="shared" si="87"/>
        <v>0</v>
      </c>
      <c r="AH151" s="106"/>
      <c r="AI151" s="106">
        <f t="shared" si="88"/>
        <v>0</v>
      </c>
      <c r="AJ151" s="106">
        <v>0</v>
      </c>
      <c r="AK151" s="106">
        <f t="shared" si="89"/>
        <v>0</v>
      </c>
      <c r="AL151" s="106">
        <v>0</v>
      </c>
      <c r="AM151" s="106">
        <v>138461.53846153847</v>
      </c>
      <c r="AN151" s="106">
        <v>103846.15384615384</v>
      </c>
      <c r="AO151" s="106">
        <v>34615.384615384617</v>
      </c>
      <c r="AP151" s="106">
        <f t="shared" si="90"/>
        <v>1573788.4615384615</v>
      </c>
      <c r="AQ151" s="106"/>
      <c r="AR151" s="106"/>
      <c r="AS151" s="106"/>
      <c r="AT151" s="106"/>
      <c r="AU151" s="106"/>
      <c r="AV151" s="106"/>
      <c r="AW151" s="106">
        <f t="shared" si="91"/>
        <v>1573788.4615384615</v>
      </c>
      <c r="AX151" s="109"/>
      <c r="AY151" s="172"/>
      <c r="AZ151" s="175"/>
      <c r="BA151" s="174"/>
      <c r="BB151" s="173"/>
      <c r="BC151" s="172"/>
      <c r="BD151" s="171"/>
      <c r="BE151" s="169"/>
      <c r="BF151" s="170">
        <f t="shared" si="92"/>
        <v>0</v>
      </c>
      <c r="BG151" s="169">
        <f t="shared" si="93"/>
        <v>11</v>
      </c>
      <c r="BH151" s="168">
        <f t="shared" si="94"/>
        <v>2012</v>
      </c>
      <c r="BI151" s="166"/>
      <c r="BJ151" s="176"/>
      <c r="BK151" s="166"/>
    </row>
    <row r="152" spans="1:63" s="168" customFormat="1" ht="27.95" customHeight="1">
      <c r="A152" s="99">
        <v>157</v>
      </c>
      <c r="B152" s="100" t="s">
        <v>229</v>
      </c>
      <c r="C152" s="101" t="s">
        <v>228</v>
      </c>
      <c r="D152" s="102" t="s">
        <v>210</v>
      </c>
      <c r="E152" s="103" t="s">
        <v>227</v>
      </c>
      <c r="F152" s="104" t="s">
        <v>175</v>
      </c>
      <c r="G152" s="105" t="s">
        <v>226</v>
      </c>
      <c r="H152" s="106">
        <v>2360000</v>
      </c>
      <c r="I152" s="107">
        <v>0</v>
      </c>
      <c r="J152" s="106">
        <f t="shared" si="76"/>
        <v>0</v>
      </c>
      <c r="K152" s="108"/>
      <c r="L152" s="106">
        <f t="shared" si="77"/>
        <v>0</v>
      </c>
      <c r="M152" s="108">
        <v>0</v>
      </c>
      <c r="N152" s="106">
        <f t="shared" si="78"/>
        <v>0</v>
      </c>
      <c r="O152" s="108"/>
      <c r="P152" s="106">
        <f t="shared" si="79"/>
        <v>0</v>
      </c>
      <c r="Q152" s="108"/>
      <c r="R152" s="106">
        <f t="shared" si="80"/>
        <v>0</v>
      </c>
      <c r="S152" s="108"/>
      <c r="T152" s="106">
        <f t="shared" si="81"/>
        <v>0</v>
      </c>
      <c r="U152" s="106">
        <v>0</v>
      </c>
      <c r="V152" s="106">
        <f t="shared" si="82"/>
        <v>0</v>
      </c>
      <c r="W152" s="106">
        <v>0</v>
      </c>
      <c r="X152" s="106">
        <f t="shared" si="83"/>
        <v>0</v>
      </c>
      <c r="Y152" s="106">
        <v>1905000</v>
      </c>
      <c r="Z152" s="107">
        <v>133.6</v>
      </c>
      <c r="AA152" s="106">
        <f t="shared" si="84"/>
        <v>1223596.1538461538</v>
      </c>
      <c r="AB152" s="106"/>
      <c r="AC152" s="106">
        <f t="shared" si="85"/>
        <v>0</v>
      </c>
      <c r="AD152" s="107"/>
      <c r="AE152" s="106">
        <f t="shared" si="86"/>
        <v>0</v>
      </c>
      <c r="AF152" s="106"/>
      <c r="AG152" s="106">
        <f t="shared" si="87"/>
        <v>0</v>
      </c>
      <c r="AH152" s="106"/>
      <c r="AI152" s="106">
        <f t="shared" si="88"/>
        <v>0</v>
      </c>
      <c r="AJ152" s="106">
        <v>0</v>
      </c>
      <c r="AK152" s="106">
        <f t="shared" si="89"/>
        <v>0</v>
      </c>
      <c r="AL152" s="106">
        <v>0</v>
      </c>
      <c r="AM152" s="106">
        <v>130769.23076923077</v>
      </c>
      <c r="AN152" s="106">
        <v>98076.923076923078</v>
      </c>
      <c r="AO152" s="106">
        <v>32692.307692307691</v>
      </c>
      <c r="AP152" s="106">
        <f t="shared" si="90"/>
        <v>1485134.6153846153</v>
      </c>
      <c r="AQ152" s="106"/>
      <c r="AR152" s="106"/>
      <c r="AS152" s="106"/>
      <c r="AT152" s="106"/>
      <c r="AU152" s="106"/>
      <c r="AV152" s="106"/>
      <c r="AW152" s="106">
        <f t="shared" si="91"/>
        <v>1485134.6153846153</v>
      </c>
      <c r="AX152" s="109"/>
      <c r="AY152" s="172"/>
      <c r="AZ152" s="175"/>
      <c r="BA152" s="174"/>
      <c r="BB152" s="173"/>
      <c r="BC152" s="172"/>
      <c r="BD152" s="171"/>
      <c r="BE152" s="169"/>
      <c r="BF152" s="170">
        <f t="shared" si="92"/>
        <v>0</v>
      </c>
      <c r="BG152" s="169">
        <f t="shared" si="93"/>
        <v>12</v>
      </c>
      <c r="BH152" s="168">
        <f t="shared" si="94"/>
        <v>2012</v>
      </c>
      <c r="BI152" s="166"/>
      <c r="BJ152" s="176"/>
      <c r="BK152" s="166"/>
    </row>
    <row r="153" spans="1:63" s="168" customFormat="1" ht="27.95" customHeight="1">
      <c r="A153" s="99">
        <v>158</v>
      </c>
      <c r="B153" s="100" t="s">
        <v>225</v>
      </c>
      <c r="C153" s="101" t="s">
        <v>224</v>
      </c>
      <c r="D153" s="102" t="s">
        <v>203</v>
      </c>
      <c r="E153" s="103" t="s">
        <v>223</v>
      </c>
      <c r="F153" s="104" t="s">
        <v>175</v>
      </c>
      <c r="G153" s="105" t="s">
        <v>222</v>
      </c>
      <c r="H153" s="106">
        <v>2205000</v>
      </c>
      <c r="I153" s="107">
        <v>0</v>
      </c>
      <c r="J153" s="106">
        <f t="shared" si="76"/>
        <v>0</v>
      </c>
      <c r="K153" s="108"/>
      <c r="L153" s="106">
        <f t="shared" si="77"/>
        <v>0</v>
      </c>
      <c r="M153" s="108">
        <v>0</v>
      </c>
      <c r="N153" s="106">
        <f t="shared" si="78"/>
        <v>0</v>
      </c>
      <c r="O153" s="108"/>
      <c r="P153" s="106">
        <f t="shared" si="79"/>
        <v>0</v>
      </c>
      <c r="Q153" s="108"/>
      <c r="R153" s="106">
        <f t="shared" si="80"/>
        <v>0</v>
      </c>
      <c r="S153" s="108"/>
      <c r="T153" s="106">
        <f t="shared" si="81"/>
        <v>0</v>
      </c>
      <c r="U153" s="106">
        <v>0</v>
      </c>
      <c r="V153" s="106">
        <f t="shared" si="82"/>
        <v>0</v>
      </c>
      <c r="W153" s="106">
        <v>0</v>
      </c>
      <c r="X153" s="106">
        <f t="shared" si="83"/>
        <v>0</v>
      </c>
      <c r="Y153" s="106">
        <v>1905000</v>
      </c>
      <c r="Z153" s="107">
        <v>109.6</v>
      </c>
      <c r="AA153" s="106">
        <f t="shared" si="84"/>
        <v>1003788.4615384614</v>
      </c>
      <c r="AB153" s="106"/>
      <c r="AC153" s="106">
        <f t="shared" si="85"/>
        <v>0</v>
      </c>
      <c r="AD153" s="107"/>
      <c r="AE153" s="106">
        <f t="shared" si="86"/>
        <v>0</v>
      </c>
      <c r="AF153" s="106"/>
      <c r="AG153" s="106">
        <f t="shared" si="87"/>
        <v>0</v>
      </c>
      <c r="AH153" s="106"/>
      <c r="AI153" s="106">
        <f t="shared" si="88"/>
        <v>0</v>
      </c>
      <c r="AJ153" s="106">
        <v>0</v>
      </c>
      <c r="AK153" s="106">
        <f t="shared" si="89"/>
        <v>0</v>
      </c>
      <c r="AL153" s="106">
        <v>0</v>
      </c>
      <c r="AM153" s="106">
        <v>107692.30769230769</v>
      </c>
      <c r="AN153" s="106">
        <v>80769.230769230766</v>
      </c>
      <c r="AO153" s="106">
        <v>26923.076923076922</v>
      </c>
      <c r="AP153" s="106">
        <f t="shared" si="90"/>
        <v>1219173.0769230768</v>
      </c>
      <c r="AQ153" s="106"/>
      <c r="AR153" s="106"/>
      <c r="AS153" s="106"/>
      <c r="AT153" s="106"/>
      <c r="AU153" s="106"/>
      <c r="AV153" s="106"/>
      <c r="AW153" s="106">
        <f t="shared" si="91"/>
        <v>1219173.0769230768</v>
      </c>
      <c r="AX153" s="109"/>
      <c r="AY153" s="172"/>
      <c r="AZ153" s="175"/>
      <c r="BA153" s="174"/>
      <c r="BB153" s="173"/>
      <c r="BC153" s="172"/>
      <c r="BD153" s="171"/>
      <c r="BE153" s="169"/>
      <c r="BF153" s="170">
        <f t="shared" si="92"/>
        <v>0</v>
      </c>
      <c r="BG153" s="169" t="e">
        <f t="shared" si="93"/>
        <v>#VALUE!</v>
      </c>
      <c r="BH153" s="168" t="e">
        <f t="shared" si="94"/>
        <v>#VALUE!</v>
      </c>
      <c r="BI153" s="166"/>
      <c r="BJ153" s="176"/>
      <c r="BK153" s="166"/>
    </row>
    <row r="154" spans="1:63" s="168" customFormat="1" ht="27.95" customHeight="1">
      <c r="A154" s="99">
        <v>159</v>
      </c>
      <c r="B154" s="100" t="s">
        <v>221</v>
      </c>
      <c r="C154" s="101" t="s">
        <v>220</v>
      </c>
      <c r="D154" s="102" t="s">
        <v>210</v>
      </c>
      <c r="E154" s="103" t="s">
        <v>219</v>
      </c>
      <c r="F154" s="104" t="s">
        <v>175</v>
      </c>
      <c r="G154" s="105" t="s">
        <v>213</v>
      </c>
      <c r="H154" s="106">
        <v>2205000</v>
      </c>
      <c r="I154" s="107">
        <v>0</v>
      </c>
      <c r="J154" s="106">
        <f t="shared" si="76"/>
        <v>0</v>
      </c>
      <c r="K154" s="108"/>
      <c r="L154" s="106">
        <f t="shared" si="77"/>
        <v>0</v>
      </c>
      <c r="M154" s="108">
        <v>0</v>
      </c>
      <c r="N154" s="106">
        <f t="shared" si="78"/>
        <v>0</v>
      </c>
      <c r="O154" s="108"/>
      <c r="P154" s="106">
        <f t="shared" si="79"/>
        <v>0</v>
      </c>
      <c r="Q154" s="108"/>
      <c r="R154" s="106">
        <f t="shared" si="80"/>
        <v>0</v>
      </c>
      <c r="S154" s="108"/>
      <c r="T154" s="106">
        <f t="shared" si="81"/>
        <v>0</v>
      </c>
      <c r="U154" s="106">
        <v>0</v>
      </c>
      <c r="V154" s="106">
        <f t="shared" si="82"/>
        <v>0</v>
      </c>
      <c r="W154" s="106">
        <v>0</v>
      </c>
      <c r="X154" s="106">
        <f t="shared" si="83"/>
        <v>0</v>
      </c>
      <c r="Y154" s="106">
        <v>1905000</v>
      </c>
      <c r="Z154" s="107">
        <v>91.5</v>
      </c>
      <c r="AA154" s="106">
        <f t="shared" si="84"/>
        <v>838016.82692307688</v>
      </c>
      <c r="AB154" s="106"/>
      <c r="AC154" s="106">
        <f t="shared" si="85"/>
        <v>0</v>
      </c>
      <c r="AD154" s="107"/>
      <c r="AE154" s="106">
        <f t="shared" si="86"/>
        <v>0</v>
      </c>
      <c r="AF154" s="106"/>
      <c r="AG154" s="106">
        <f t="shared" si="87"/>
        <v>0</v>
      </c>
      <c r="AH154" s="106"/>
      <c r="AI154" s="106">
        <f t="shared" si="88"/>
        <v>0</v>
      </c>
      <c r="AJ154" s="106">
        <v>0</v>
      </c>
      <c r="AK154" s="106">
        <f t="shared" si="89"/>
        <v>0</v>
      </c>
      <c r="AL154" s="106">
        <v>0</v>
      </c>
      <c r="AM154" s="106">
        <v>87980.769230769234</v>
      </c>
      <c r="AN154" s="106">
        <v>65985.576923076922</v>
      </c>
      <c r="AO154" s="106">
        <v>21995.192307692309</v>
      </c>
      <c r="AP154" s="106">
        <f t="shared" si="90"/>
        <v>1013978.3653846154</v>
      </c>
      <c r="AQ154" s="106"/>
      <c r="AR154" s="106"/>
      <c r="AS154" s="106"/>
      <c r="AT154" s="106"/>
      <c r="AU154" s="106"/>
      <c r="AV154" s="106"/>
      <c r="AW154" s="106">
        <f t="shared" si="91"/>
        <v>1013978.3653846154</v>
      </c>
      <c r="AX154" s="109"/>
      <c r="AY154" s="172"/>
      <c r="AZ154" s="175"/>
      <c r="BA154" s="174"/>
      <c r="BB154" s="173"/>
      <c r="BC154" s="172"/>
      <c r="BD154" s="171"/>
      <c r="BE154" s="169"/>
      <c r="BF154" s="170">
        <f t="shared" si="92"/>
        <v>0</v>
      </c>
      <c r="BG154" s="169" t="e">
        <f t="shared" si="93"/>
        <v>#VALUE!</v>
      </c>
      <c r="BH154" s="168" t="e">
        <f t="shared" si="94"/>
        <v>#VALUE!</v>
      </c>
      <c r="BI154" s="166"/>
      <c r="BJ154" s="176"/>
      <c r="BK154" s="166"/>
    </row>
    <row r="155" spans="1:63" s="168" customFormat="1" ht="27.95" customHeight="1">
      <c r="A155" s="99">
        <v>160</v>
      </c>
      <c r="B155" s="100" t="s">
        <v>218</v>
      </c>
      <c r="C155" s="101" t="s">
        <v>217</v>
      </c>
      <c r="D155" s="102" t="s">
        <v>182</v>
      </c>
      <c r="E155" s="103" t="s">
        <v>216</v>
      </c>
      <c r="F155" s="104" t="s">
        <v>175</v>
      </c>
      <c r="G155" s="105" t="s">
        <v>213</v>
      </c>
      <c r="H155" s="106">
        <v>2360000</v>
      </c>
      <c r="I155" s="107">
        <v>0</v>
      </c>
      <c r="J155" s="106">
        <f t="shared" si="76"/>
        <v>0</v>
      </c>
      <c r="K155" s="108"/>
      <c r="L155" s="106">
        <f t="shared" si="77"/>
        <v>0</v>
      </c>
      <c r="M155" s="108">
        <v>0</v>
      </c>
      <c r="N155" s="106">
        <f t="shared" si="78"/>
        <v>0</v>
      </c>
      <c r="O155" s="108"/>
      <c r="P155" s="106">
        <f t="shared" si="79"/>
        <v>0</v>
      </c>
      <c r="Q155" s="108"/>
      <c r="R155" s="106">
        <f t="shared" si="80"/>
        <v>0</v>
      </c>
      <c r="S155" s="108"/>
      <c r="T155" s="106">
        <f t="shared" si="81"/>
        <v>0</v>
      </c>
      <c r="U155" s="106">
        <v>0</v>
      </c>
      <c r="V155" s="106">
        <f t="shared" si="82"/>
        <v>0</v>
      </c>
      <c r="W155" s="106">
        <v>0</v>
      </c>
      <c r="X155" s="106">
        <f t="shared" si="83"/>
        <v>0</v>
      </c>
      <c r="Y155" s="106">
        <v>1905000</v>
      </c>
      <c r="Z155" s="107">
        <v>84</v>
      </c>
      <c r="AA155" s="106">
        <f t="shared" si="84"/>
        <v>769326.92307692301</v>
      </c>
      <c r="AB155" s="106"/>
      <c r="AC155" s="106">
        <f t="shared" si="85"/>
        <v>0</v>
      </c>
      <c r="AD155" s="107"/>
      <c r="AE155" s="106">
        <f t="shared" si="86"/>
        <v>0</v>
      </c>
      <c r="AF155" s="106"/>
      <c r="AG155" s="106">
        <f t="shared" si="87"/>
        <v>0</v>
      </c>
      <c r="AH155" s="106"/>
      <c r="AI155" s="106">
        <f t="shared" si="88"/>
        <v>0</v>
      </c>
      <c r="AJ155" s="106">
        <v>0</v>
      </c>
      <c r="AK155" s="106">
        <f t="shared" si="89"/>
        <v>0</v>
      </c>
      <c r="AL155" s="106">
        <v>0</v>
      </c>
      <c r="AM155" s="106">
        <v>80769.230769230766</v>
      </c>
      <c r="AN155" s="106">
        <v>60576.923076923078</v>
      </c>
      <c r="AO155" s="106">
        <v>20192.307692307691</v>
      </c>
      <c r="AP155" s="106">
        <f t="shared" si="90"/>
        <v>930865.38461538451</v>
      </c>
      <c r="AQ155" s="106"/>
      <c r="AR155" s="106"/>
      <c r="AS155" s="106"/>
      <c r="AT155" s="106"/>
      <c r="AU155" s="106"/>
      <c r="AV155" s="106"/>
      <c r="AW155" s="106">
        <f t="shared" si="91"/>
        <v>930865.38461538451</v>
      </c>
      <c r="AX155" s="109"/>
      <c r="AY155" s="172"/>
      <c r="AZ155" s="175"/>
      <c r="BA155" s="174"/>
      <c r="BB155" s="173"/>
      <c r="BC155" s="172"/>
      <c r="BD155" s="171"/>
      <c r="BE155" s="169"/>
      <c r="BF155" s="170">
        <f t="shared" si="92"/>
        <v>0</v>
      </c>
      <c r="BG155" s="169" t="e">
        <f t="shared" si="93"/>
        <v>#VALUE!</v>
      </c>
      <c r="BH155" s="168" t="e">
        <f t="shared" si="94"/>
        <v>#VALUE!</v>
      </c>
      <c r="BI155" s="166"/>
      <c r="BJ155" s="176"/>
      <c r="BK155" s="166"/>
    </row>
    <row r="156" spans="1:63" s="168" customFormat="1" ht="27.95" customHeight="1">
      <c r="A156" s="99">
        <v>162</v>
      </c>
      <c r="B156" s="100" t="s">
        <v>144</v>
      </c>
      <c r="C156" s="101" t="s">
        <v>215</v>
      </c>
      <c r="D156" s="102" t="s">
        <v>182</v>
      </c>
      <c r="E156" s="103" t="s">
        <v>214</v>
      </c>
      <c r="F156" s="104" t="s">
        <v>175</v>
      </c>
      <c r="G156" s="105" t="s">
        <v>213</v>
      </c>
      <c r="H156" s="106">
        <v>2205000</v>
      </c>
      <c r="I156" s="107">
        <v>0</v>
      </c>
      <c r="J156" s="106">
        <f t="shared" si="76"/>
        <v>0</v>
      </c>
      <c r="K156" s="108"/>
      <c r="L156" s="106">
        <f t="shared" si="77"/>
        <v>0</v>
      </c>
      <c r="M156" s="108">
        <v>0</v>
      </c>
      <c r="N156" s="106">
        <f t="shared" si="78"/>
        <v>0</v>
      </c>
      <c r="O156" s="108"/>
      <c r="P156" s="106">
        <f t="shared" si="79"/>
        <v>0</v>
      </c>
      <c r="Q156" s="108"/>
      <c r="R156" s="106">
        <f t="shared" si="80"/>
        <v>0</v>
      </c>
      <c r="S156" s="108"/>
      <c r="T156" s="106">
        <f t="shared" si="81"/>
        <v>0</v>
      </c>
      <c r="U156" s="106">
        <v>0</v>
      </c>
      <c r="V156" s="106">
        <f t="shared" si="82"/>
        <v>0</v>
      </c>
      <c r="W156" s="106">
        <v>0</v>
      </c>
      <c r="X156" s="106">
        <f t="shared" si="83"/>
        <v>0</v>
      </c>
      <c r="Y156" s="106">
        <v>1905000</v>
      </c>
      <c r="Z156" s="107">
        <v>96</v>
      </c>
      <c r="AA156" s="106">
        <f t="shared" si="84"/>
        <v>879230.76923076925</v>
      </c>
      <c r="AB156" s="106"/>
      <c r="AC156" s="106">
        <f t="shared" si="85"/>
        <v>0</v>
      </c>
      <c r="AD156" s="107"/>
      <c r="AE156" s="106">
        <f t="shared" si="86"/>
        <v>0</v>
      </c>
      <c r="AF156" s="106"/>
      <c r="AG156" s="106">
        <f t="shared" si="87"/>
        <v>0</v>
      </c>
      <c r="AH156" s="106"/>
      <c r="AI156" s="106">
        <f t="shared" si="88"/>
        <v>0</v>
      </c>
      <c r="AJ156" s="106">
        <v>0</v>
      </c>
      <c r="AK156" s="106">
        <f t="shared" si="89"/>
        <v>0</v>
      </c>
      <c r="AL156" s="106">
        <v>0</v>
      </c>
      <c r="AM156" s="106">
        <v>92307.692307692312</v>
      </c>
      <c r="AN156" s="106">
        <v>69230.769230769234</v>
      </c>
      <c r="AO156" s="106">
        <v>23076.923076923078</v>
      </c>
      <c r="AP156" s="106">
        <f t="shared" si="90"/>
        <v>1063846.153846154</v>
      </c>
      <c r="AQ156" s="106"/>
      <c r="AR156" s="106"/>
      <c r="AS156" s="106"/>
      <c r="AT156" s="106"/>
      <c r="AU156" s="106"/>
      <c r="AV156" s="106"/>
      <c r="AW156" s="106">
        <f t="shared" si="91"/>
        <v>1063846.153846154</v>
      </c>
      <c r="AX156" s="109"/>
      <c r="AY156" s="172"/>
      <c r="AZ156" s="175"/>
      <c r="BA156" s="174"/>
      <c r="BB156" s="173"/>
      <c r="BC156" s="172"/>
      <c r="BD156" s="171"/>
      <c r="BE156" s="169"/>
      <c r="BF156" s="170">
        <f t="shared" si="92"/>
        <v>0</v>
      </c>
      <c r="BG156" s="169" t="e">
        <f t="shared" si="93"/>
        <v>#VALUE!</v>
      </c>
      <c r="BH156" s="168" t="e">
        <f t="shared" si="94"/>
        <v>#VALUE!</v>
      </c>
      <c r="BI156" s="166"/>
      <c r="BJ156" s="176"/>
      <c r="BK156" s="166"/>
    </row>
    <row r="157" spans="1:63" s="168" customFormat="1" ht="27.95" customHeight="1">
      <c r="A157" s="99">
        <v>163</v>
      </c>
      <c r="B157" s="100" t="s">
        <v>212</v>
      </c>
      <c r="C157" s="101" t="s">
        <v>211</v>
      </c>
      <c r="D157" s="102" t="s">
        <v>210</v>
      </c>
      <c r="E157" s="103" t="s">
        <v>209</v>
      </c>
      <c r="F157" s="104" t="s">
        <v>175</v>
      </c>
      <c r="G157" s="105" t="s">
        <v>201</v>
      </c>
      <c r="H157" s="106">
        <v>2205000</v>
      </c>
      <c r="I157" s="107">
        <v>0</v>
      </c>
      <c r="J157" s="106">
        <f t="shared" si="76"/>
        <v>0</v>
      </c>
      <c r="K157" s="108"/>
      <c r="L157" s="106">
        <f t="shared" si="77"/>
        <v>0</v>
      </c>
      <c r="M157" s="108">
        <v>0</v>
      </c>
      <c r="N157" s="106">
        <f t="shared" si="78"/>
        <v>0</v>
      </c>
      <c r="O157" s="108"/>
      <c r="P157" s="106">
        <f t="shared" si="79"/>
        <v>0</v>
      </c>
      <c r="Q157" s="108"/>
      <c r="R157" s="106">
        <f t="shared" si="80"/>
        <v>0</v>
      </c>
      <c r="S157" s="108"/>
      <c r="T157" s="106">
        <f t="shared" si="81"/>
        <v>0</v>
      </c>
      <c r="U157" s="106">
        <v>0</v>
      </c>
      <c r="V157" s="106">
        <f t="shared" si="82"/>
        <v>0</v>
      </c>
      <c r="W157" s="106">
        <v>0</v>
      </c>
      <c r="X157" s="106">
        <f t="shared" si="83"/>
        <v>0</v>
      </c>
      <c r="Y157" s="106">
        <v>1905000</v>
      </c>
      <c r="Z157" s="107">
        <v>76</v>
      </c>
      <c r="AA157" s="106">
        <f t="shared" si="84"/>
        <v>696057.69230769225</v>
      </c>
      <c r="AB157" s="106"/>
      <c r="AC157" s="106">
        <f t="shared" si="85"/>
        <v>0</v>
      </c>
      <c r="AD157" s="107"/>
      <c r="AE157" s="106">
        <f t="shared" si="86"/>
        <v>0</v>
      </c>
      <c r="AF157" s="106"/>
      <c r="AG157" s="106">
        <f t="shared" si="87"/>
        <v>0</v>
      </c>
      <c r="AH157" s="106"/>
      <c r="AI157" s="106">
        <f t="shared" si="88"/>
        <v>0</v>
      </c>
      <c r="AJ157" s="106">
        <v>0</v>
      </c>
      <c r="AK157" s="106">
        <f t="shared" si="89"/>
        <v>0</v>
      </c>
      <c r="AL157" s="106">
        <v>0</v>
      </c>
      <c r="AM157" s="106">
        <v>73076.923076923078</v>
      </c>
      <c r="AN157" s="106">
        <v>54807.692307692305</v>
      </c>
      <c r="AO157" s="106">
        <v>18269.23076923077</v>
      </c>
      <c r="AP157" s="106">
        <f t="shared" si="90"/>
        <v>842211.53846153838</v>
      </c>
      <c r="AQ157" s="106"/>
      <c r="AR157" s="106"/>
      <c r="AS157" s="106"/>
      <c r="AT157" s="106"/>
      <c r="AU157" s="106"/>
      <c r="AV157" s="106"/>
      <c r="AW157" s="106">
        <f t="shared" si="91"/>
        <v>842211.53846153838</v>
      </c>
      <c r="AX157" s="109"/>
      <c r="AY157" s="172"/>
      <c r="AZ157" s="175"/>
      <c r="BA157" s="174"/>
      <c r="BB157" s="173"/>
      <c r="BC157" s="172"/>
      <c r="BD157" s="171"/>
      <c r="BE157" s="169"/>
      <c r="BF157" s="170">
        <f t="shared" si="92"/>
        <v>0</v>
      </c>
      <c r="BG157" s="169" t="e">
        <f t="shared" si="93"/>
        <v>#VALUE!</v>
      </c>
      <c r="BH157" s="168" t="e">
        <f t="shared" si="94"/>
        <v>#VALUE!</v>
      </c>
      <c r="BI157" s="166"/>
      <c r="BJ157" s="176"/>
      <c r="BK157" s="166"/>
    </row>
    <row r="158" spans="1:63" s="168" customFormat="1" ht="27.95" customHeight="1">
      <c r="A158" s="99">
        <v>165</v>
      </c>
      <c r="B158" s="100" t="s">
        <v>208</v>
      </c>
      <c r="C158" s="101" t="s">
        <v>207</v>
      </c>
      <c r="D158" s="102" t="s">
        <v>203</v>
      </c>
      <c r="E158" s="103" t="s">
        <v>206</v>
      </c>
      <c r="F158" s="104" t="s">
        <v>175</v>
      </c>
      <c r="G158" s="105" t="s">
        <v>201</v>
      </c>
      <c r="H158" s="106">
        <v>2205000</v>
      </c>
      <c r="I158" s="107">
        <v>0</v>
      </c>
      <c r="J158" s="106">
        <f t="shared" si="76"/>
        <v>0</v>
      </c>
      <c r="K158" s="108"/>
      <c r="L158" s="106">
        <f t="shared" si="77"/>
        <v>0</v>
      </c>
      <c r="M158" s="108">
        <v>0</v>
      </c>
      <c r="N158" s="106">
        <f t="shared" si="78"/>
        <v>0</v>
      </c>
      <c r="O158" s="108"/>
      <c r="P158" s="106">
        <f t="shared" si="79"/>
        <v>0</v>
      </c>
      <c r="Q158" s="108"/>
      <c r="R158" s="106">
        <f t="shared" si="80"/>
        <v>0</v>
      </c>
      <c r="S158" s="108"/>
      <c r="T158" s="106">
        <f t="shared" si="81"/>
        <v>0</v>
      </c>
      <c r="U158" s="106">
        <v>0</v>
      </c>
      <c r="V158" s="106">
        <f t="shared" si="82"/>
        <v>0</v>
      </c>
      <c r="W158" s="106">
        <v>0</v>
      </c>
      <c r="X158" s="106">
        <f t="shared" si="83"/>
        <v>0</v>
      </c>
      <c r="Y158" s="106">
        <v>1905000</v>
      </c>
      <c r="Z158" s="107">
        <v>88</v>
      </c>
      <c r="AA158" s="106">
        <f t="shared" si="84"/>
        <v>805961.53846153838</v>
      </c>
      <c r="AB158" s="106"/>
      <c r="AC158" s="106">
        <f t="shared" si="85"/>
        <v>0</v>
      </c>
      <c r="AD158" s="107"/>
      <c r="AE158" s="106">
        <f t="shared" si="86"/>
        <v>0</v>
      </c>
      <c r="AF158" s="106"/>
      <c r="AG158" s="106">
        <f t="shared" si="87"/>
        <v>0</v>
      </c>
      <c r="AH158" s="106"/>
      <c r="AI158" s="106">
        <f t="shared" si="88"/>
        <v>0</v>
      </c>
      <c r="AJ158" s="106">
        <v>0</v>
      </c>
      <c r="AK158" s="106">
        <f t="shared" si="89"/>
        <v>0</v>
      </c>
      <c r="AL158" s="106">
        <v>0</v>
      </c>
      <c r="AM158" s="106">
        <v>84615.38461538461</v>
      </c>
      <c r="AN158" s="106">
        <v>63461.538461538461</v>
      </c>
      <c r="AO158" s="106">
        <v>21153.846153846152</v>
      </c>
      <c r="AP158" s="106">
        <f t="shared" si="90"/>
        <v>975192.30769230763</v>
      </c>
      <c r="AQ158" s="106"/>
      <c r="AR158" s="106"/>
      <c r="AS158" s="106"/>
      <c r="AT158" s="106"/>
      <c r="AU158" s="106"/>
      <c r="AV158" s="106"/>
      <c r="AW158" s="106">
        <f t="shared" si="91"/>
        <v>975192.30769230763</v>
      </c>
      <c r="AX158" s="109"/>
      <c r="AY158" s="172"/>
      <c r="AZ158" s="175"/>
      <c r="BA158" s="174"/>
      <c r="BB158" s="173"/>
      <c r="BC158" s="172"/>
      <c r="BD158" s="171"/>
      <c r="BE158" s="169"/>
      <c r="BF158" s="170">
        <f t="shared" si="92"/>
        <v>0</v>
      </c>
      <c r="BG158" s="169" t="e">
        <f t="shared" si="93"/>
        <v>#VALUE!</v>
      </c>
      <c r="BH158" s="168" t="e">
        <f t="shared" si="94"/>
        <v>#VALUE!</v>
      </c>
      <c r="BI158" s="166"/>
      <c r="BJ158" s="176"/>
      <c r="BK158" s="166"/>
    </row>
    <row r="159" spans="1:63" s="168" customFormat="1" ht="27.95" customHeight="1">
      <c r="A159" s="99">
        <v>166</v>
      </c>
      <c r="B159" s="100" t="s">
        <v>205</v>
      </c>
      <c r="C159" s="101" t="s">
        <v>204</v>
      </c>
      <c r="D159" s="102" t="s">
        <v>203</v>
      </c>
      <c r="E159" s="103" t="s">
        <v>202</v>
      </c>
      <c r="F159" s="104" t="s">
        <v>175</v>
      </c>
      <c r="G159" s="105" t="s">
        <v>201</v>
      </c>
      <c r="H159" s="106">
        <v>2205000</v>
      </c>
      <c r="I159" s="107">
        <v>0</v>
      </c>
      <c r="J159" s="106">
        <f t="shared" si="76"/>
        <v>0</v>
      </c>
      <c r="K159" s="108"/>
      <c r="L159" s="106">
        <f t="shared" si="77"/>
        <v>0</v>
      </c>
      <c r="M159" s="108">
        <v>0</v>
      </c>
      <c r="N159" s="106">
        <f t="shared" si="78"/>
        <v>0</v>
      </c>
      <c r="O159" s="108"/>
      <c r="P159" s="106">
        <f t="shared" si="79"/>
        <v>0</v>
      </c>
      <c r="Q159" s="108"/>
      <c r="R159" s="106">
        <f t="shared" si="80"/>
        <v>0</v>
      </c>
      <c r="S159" s="108"/>
      <c r="T159" s="106">
        <f t="shared" si="81"/>
        <v>0</v>
      </c>
      <c r="U159" s="106">
        <v>0</v>
      </c>
      <c r="V159" s="106">
        <f t="shared" si="82"/>
        <v>0</v>
      </c>
      <c r="W159" s="106">
        <v>0</v>
      </c>
      <c r="X159" s="106">
        <f t="shared" si="83"/>
        <v>0</v>
      </c>
      <c r="Y159" s="106">
        <v>1905000</v>
      </c>
      <c r="Z159" s="107">
        <v>84</v>
      </c>
      <c r="AA159" s="106">
        <f t="shared" si="84"/>
        <v>769326.92307692301</v>
      </c>
      <c r="AB159" s="106"/>
      <c r="AC159" s="106">
        <f t="shared" si="85"/>
        <v>0</v>
      </c>
      <c r="AD159" s="107"/>
      <c r="AE159" s="106">
        <f t="shared" si="86"/>
        <v>0</v>
      </c>
      <c r="AF159" s="106"/>
      <c r="AG159" s="106">
        <f t="shared" si="87"/>
        <v>0</v>
      </c>
      <c r="AH159" s="106"/>
      <c r="AI159" s="106">
        <f t="shared" si="88"/>
        <v>0</v>
      </c>
      <c r="AJ159" s="106">
        <v>0</v>
      </c>
      <c r="AK159" s="106">
        <f t="shared" si="89"/>
        <v>0</v>
      </c>
      <c r="AL159" s="106">
        <v>0</v>
      </c>
      <c r="AM159" s="106">
        <v>80769.230769230766</v>
      </c>
      <c r="AN159" s="106">
        <v>60576.923076923078</v>
      </c>
      <c r="AO159" s="106">
        <v>20192.307692307691</v>
      </c>
      <c r="AP159" s="106">
        <f t="shared" si="90"/>
        <v>930865.38461538451</v>
      </c>
      <c r="AQ159" s="106"/>
      <c r="AR159" s="106"/>
      <c r="AS159" s="106"/>
      <c r="AT159" s="106"/>
      <c r="AU159" s="106"/>
      <c r="AV159" s="106"/>
      <c r="AW159" s="106">
        <f t="shared" si="91"/>
        <v>930865.38461538451</v>
      </c>
      <c r="AX159" s="109"/>
      <c r="AY159" s="172"/>
      <c r="AZ159" s="175"/>
      <c r="BA159" s="174"/>
      <c r="BB159" s="173"/>
      <c r="BC159" s="172"/>
      <c r="BD159" s="171"/>
      <c r="BE159" s="169"/>
      <c r="BF159" s="170">
        <f t="shared" si="92"/>
        <v>0</v>
      </c>
      <c r="BG159" s="169" t="e">
        <f t="shared" si="93"/>
        <v>#VALUE!</v>
      </c>
      <c r="BH159" s="168" t="e">
        <f t="shared" si="94"/>
        <v>#VALUE!</v>
      </c>
      <c r="BI159" s="166"/>
      <c r="BJ159" s="176"/>
      <c r="BK159" s="166"/>
    </row>
    <row r="160" spans="1:63" s="168" customFormat="1" ht="27.95" customHeight="1">
      <c r="A160" s="99">
        <v>167</v>
      </c>
      <c r="B160" s="100" t="s">
        <v>200</v>
      </c>
      <c r="C160" s="101" t="s">
        <v>199</v>
      </c>
      <c r="D160" s="102" t="s">
        <v>177</v>
      </c>
      <c r="E160" s="103" t="s">
        <v>198</v>
      </c>
      <c r="F160" s="104" t="s">
        <v>197</v>
      </c>
      <c r="G160" s="105" t="s">
        <v>196</v>
      </c>
      <c r="H160" s="106">
        <v>2750000</v>
      </c>
      <c r="I160" s="107">
        <v>0</v>
      </c>
      <c r="J160" s="106">
        <f t="shared" si="76"/>
        <v>0</v>
      </c>
      <c r="K160" s="108"/>
      <c r="L160" s="106">
        <f t="shared" si="77"/>
        <v>0</v>
      </c>
      <c r="M160" s="108">
        <v>0</v>
      </c>
      <c r="N160" s="106">
        <f t="shared" si="78"/>
        <v>0</v>
      </c>
      <c r="O160" s="108"/>
      <c r="P160" s="106">
        <f t="shared" si="79"/>
        <v>0</v>
      </c>
      <c r="Q160" s="108"/>
      <c r="R160" s="106">
        <f t="shared" si="80"/>
        <v>0</v>
      </c>
      <c r="S160" s="108"/>
      <c r="T160" s="106">
        <f t="shared" si="81"/>
        <v>0</v>
      </c>
      <c r="U160" s="106">
        <v>350000</v>
      </c>
      <c r="V160" s="106">
        <f t="shared" si="82"/>
        <v>0</v>
      </c>
      <c r="W160" s="106">
        <v>350000</v>
      </c>
      <c r="X160" s="106">
        <f t="shared" si="83"/>
        <v>0</v>
      </c>
      <c r="Y160" s="106">
        <v>2450000</v>
      </c>
      <c r="Z160" s="107">
        <v>56</v>
      </c>
      <c r="AA160" s="106">
        <f t="shared" si="84"/>
        <v>659615.38461538462</v>
      </c>
      <c r="AB160" s="106"/>
      <c r="AC160" s="106">
        <f t="shared" si="85"/>
        <v>0</v>
      </c>
      <c r="AD160" s="107">
        <v>1.5</v>
      </c>
      <c r="AE160" s="106">
        <f t="shared" si="86"/>
        <v>26502.403846153844</v>
      </c>
      <c r="AF160" s="106"/>
      <c r="AG160" s="106">
        <f t="shared" si="87"/>
        <v>0</v>
      </c>
      <c r="AH160" s="106"/>
      <c r="AI160" s="106">
        <f t="shared" si="88"/>
        <v>0</v>
      </c>
      <c r="AJ160" s="106">
        <v>440000</v>
      </c>
      <c r="AK160" s="106">
        <f t="shared" si="89"/>
        <v>118461.53846153845</v>
      </c>
      <c r="AL160" s="106">
        <v>0</v>
      </c>
      <c r="AM160" s="106">
        <v>53846.153846153844</v>
      </c>
      <c r="AN160" s="106">
        <v>40384.615384615383</v>
      </c>
      <c r="AO160" s="106">
        <v>13461.538461538461</v>
      </c>
      <c r="AP160" s="106">
        <f t="shared" si="90"/>
        <v>912271.63461538462</v>
      </c>
      <c r="AQ160" s="106"/>
      <c r="AR160" s="106"/>
      <c r="AS160" s="106"/>
      <c r="AT160" s="106"/>
      <c r="AU160" s="106"/>
      <c r="AV160" s="106"/>
      <c r="AW160" s="106">
        <f t="shared" si="91"/>
        <v>912271.63461538462</v>
      </c>
      <c r="AX160" s="109"/>
      <c r="AY160" s="172"/>
      <c r="AZ160" s="175"/>
      <c r="BA160" s="174"/>
      <c r="BB160" s="173"/>
      <c r="BC160" s="172"/>
      <c r="BD160" s="171"/>
      <c r="BE160" s="169"/>
      <c r="BF160" s="170">
        <f t="shared" si="92"/>
        <v>0</v>
      </c>
      <c r="BG160" s="169" t="e">
        <f t="shared" si="93"/>
        <v>#VALUE!</v>
      </c>
      <c r="BH160" s="168" t="e">
        <f t="shared" si="94"/>
        <v>#VALUE!</v>
      </c>
      <c r="BI160" s="166"/>
      <c r="BJ160" s="176"/>
      <c r="BK160" s="166"/>
    </row>
    <row r="161" spans="1:63" s="168" customFormat="1" ht="27.95" customHeight="1">
      <c r="A161" s="99">
        <v>168</v>
      </c>
      <c r="B161" s="100" t="s">
        <v>195</v>
      </c>
      <c r="C161" s="101" t="s">
        <v>194</v>
      </c>
      <c r="D161" s="102" t="s">
        <v>182</v>
      </c>
      <c r="E161" s="103" t="s">
        <v>193</v>
      </c>
      <c r="F161" s="104" t="s">
        <v>175</v>
      </c>
      <c r="G161" s="105" t="s">
        <v>189</v>
      </c>
      <c r="H161" s="106">
        <v>2205000</v>
      </c>
      <c r="I161" s="107">
        <v>0</v>
      </c>
      <c r="J161" s="106">
        <f t="shared" si="76"/>
        <v>0</v>
      </c>
      <c r="K161" s="108"/>
      <c r="L161" s="106">
        <f t="shared" si="77"/>
        <v>0</v>
      </c>
      <c r="M161" s="108">
        <v>0</v>
      </c>
      <c r="N161" s="106">
        <f t="shared" si="78"/>
        <v>0</v>
      </c>
      <c r="O161" s="108"/>
      <c r="P161" s="106">
        <f t="shared" si="79"/>
        <v>0</v>
      </c>
      <c r="Q161" s="108"/>
      <c r="R161" s="106">
        <f t="shared" si="80"/>
        <v>0</v>
      </c>
      <c r="S161" s="108"/>
      <c r="T161" s="106">
        <f t="shared" si="81"/>
        <v>0</v>
      </c>
      <c r="U161" s="106">
        <v>0</v>
      </c>
      <c r="V161" s="106">
        <f t="shared" si="82"/>
        <v>0</v>
      </c>
      <c r="W161" s="106">
        <v>0</v>
      </c>
      <c r="X161" s="106">
        <f t="shared" si="83"/>
        <v>0</v>
      </c>
      <c r="Y161" s="106">
        <v>1905000</v>
      </c>
      <c r="Z161" s="107">
        <v>48</v>
      </c>
      <c r="AA161" s="106">
        <f t="shared" si="84"/>
        <v>439615.38461538462</v>
      </c>
      <c r="AB161" s="106"/>
      <c r="AC161" s="106">
        <f t="shared" si="85"/>
        <v>0</v>
      </c>
      <c r="AD161" s="107"/>
      <c r="AE161" s="106">
        <f t="shared" si="86"/>
        <v>0</v>
      </c>
      <c r="AF161" s="106"/>
      <c r="AG161" s="106">
        <f t="shared" si="87"/>
        <v>0</v>
      </c>
      <c r="AH161" s="106"/>
      <c r="AI161" s="106">
        <f t="shared" si="88"/>
        <v>0</v>
      </c>
      <c r="AJ161" s="106">
        <v>0</v>
      </c>
      <c r="AK161" s="106">
        <f t="shared" si="89"/>
        <v>0</v>
      </c>
      <c r="AL161" s="106">
        <v>0</v>
      </c>
      <c r="AM161" s="106">
        <v>46153.846153846156</v>
      </c>
      <c r="AN161" s="106">
        <v>34615.384615384617</v>
      </c>
      <c r="AO161" s="106">
        <v>11538.461538461539</v>
      </c>
      <c r="AP161" s="106">
        <f t="shared" si="90"/>
        <v>531923.07692307699</v>
      </c>
      <c r="AQ161" s="106"/>
      <c r="AR161" s="106"/>
      <c r="AS161" s="106"/>
      <c r="AT161" s="106"/>
      <c r="AU161" s="106"/>
      <c r="AV161" s="106"/>
      <c r="AW161" s="106">
        <f t="shared" si="91"/>
        <v>531923.07692307699</v>
      </c>
      <c r="AX161" s="109"/>
      <c r="AY161" s="172"/>
      <c r="AZ161" s="175"/>
      <c r="BA161" s="174"/>
      <c r="BB161" s="173"/>
      <c r="BC161" s="172"/>
      <c r="BD161" s="171"/>
      <c r="BE161" s="169"/>
      <c r="BF161" s="170">
        <f t="shared" si="92"/>
        <v>0</v>
      </c>
      <c r="BG161" s="169" t="e">
        <f t="shared" si="93"/>
        <v>#VALUE!</v>
      </c>
      <c r="BH161" s="168" t="e">
        <f t="shared" si="94"/>
        <v>#VALUE!</v>
      </c>
      <c r="BI161" s="166"/>
      <c r="BJ161" s="176"/>
      <c r="BK161" s="166"/>
    </row>
    <row r="162" spans="1:63" s="110" customFormat="1" ht="24.95" customHeight="1">
      <c r="A162" s="99">
        <v>169</v>
      </c>
      <c r="B162" s="100" t="s">
        <v>192</v>
      </c>
      <c r="C162" s="101" t="s">
        <v>191</v>
      </c>
      <c r="D162" s="102" t="s">
        <v>177</v>
      </c>
      <c r="E162" s="103" t="s">
        <v>190</v>
      </c>
      <c r="F162" s="104" t="s">
        <v>175</v>
      </c>
      <c r="G162" s="105" t="s">
        <v>189</v>
      </c>
      <c r="H162" s="106">
        <v>2205000</v>
      </c>
      <c r="I162" s="107">
        <v>0</v>
      </c>
      <c r="J162" s="106">
        <f t="shared" si="76"/>
        <v>0</v>
      </c>
      <c r="K162" s="108"/>
      <c r="L162" s="106">
        <f t="shared" si="77"/>
        <v>0</v>
      </c>
      <c r="M162" s="108">
        <v>0</v>
      </c>
      <c r="N162" s="106">
        <f t="shared" si="78"/>
        <v>0</v>
      </c>
      <c r="O162" s="108"/>
      <c r="P162" s="106">
        <f t="shared" si="79"/>
        <v>0</v>
      </c>
      <c r="Q162" s="108"/>
      <c r="R162" s="106">
        <f t="shared" si="80"/>
        <v>0</v>
      </c>
      <c r="S162" s="108"/>
      <c r="T162" s="106">
        <f t="shared" si="81"/>
        <v>0</v>
      </c>
      <c r="U162" s="106">
        <v>0</v>
      </c>
      <c r="V162" s="106">
        <f t="shared" si="82"/>
        <v>0</v>
      </c>
      <c r="W162" s="106">
        <v>0</v>
      </c>
      <c r="X162" s="106">
        <f t="shared" si="83"/>
        <v>0</v>
      </c>
      <c r="Y162" s="106">
        <v>1905000</v>
      </c>
      <c r="Z162" s="107">
        <v>48</v>
      </c>
      <c r="AA162" s="106">
        <f t="shared" si="84"/>
        <v>439615.38461538462</v>
      </c>
      <c r="AB162" s="106"/>
      <c r="AC162" s="106">
        <f t="shared" si="85"/>
        <v>0</v>
      </c>
      <c r="AD162" s="107"/>
      <c r="AE162" s="106">
        <f t="shared" si="86"/>
        <v>0</v>
      </c>
      <c r="AF162" s="106"/>
      <c r="AG162" s="106">
        <f t="shared" si="87"/>
        <v>0</v>
      </c>
      <c r="AH162" s="106"/>
      <c r="AI162" s="106">
        <f t="shared" si="88"/>
        <v>0</v>
      </c>
      <c r="AJ162" s="106">
        <v>0</v>
      </c>
      <c r="AK162" s="106">
        <f t="shared" si="89"/>
        <v>0</v>
      </c>
      <c r="AL162" s="106">
        <v>0</v>
      </c>
      <c r="AM162" s="106">
        <v>46153.846153846156</v>
      </c>
      <c r="AN162" s="106">
        <v>34615.384615384617</v>
      </c>
      <c r="AO162" s="106">
        <v>11538.461538461539</v>
      </c>
      <c r="AP162" s="106">
        <f t="shared" si="90"/>
        <v>531923.07692307699</v>
      </c>
      <c r="AQ162" s="106"/>
      <c r="AR162" s="106"/>
      <c r="AS162" s="106"/>
      <c r="AT162" s="106"/>
      <c r="AU162" s="106"/>
      <c r="AV162" s="106"/>
      <c r="AW162" s="106">
        <f t="shared" si="91"/>
        <v>531923.07692307699</v>
      </c>
      <c r="AX162" s="109"/>
      <c r="AY162" s="172"/>
      <c r="AZ162" s="175"/>
      <c r="BA162" s="174"/>
      <c r="BB162" s="173"/>
      <c r="BC162" s="172"/>
      <c r="BD162" s="171"/>
      <c r="BE162" s="169"/>
      <c r="BF162" s="170">
        <f t="shared" si="92"/>
        <v>0</v>
      </c>
      <c r="BG162" s="169" t="e">
        <f t="shared" si="93"/>
        <v>#VALUE!</v>
      </c>
      <c r="BH162" s="168" t="e">
        <f t="shared" si="94"/>
        <v>#VALUE!</v>
      </c>
      <c r="BI162" s="166"/>
      <c r="BJ162" s="167"/>
      <c r="BK162" s="166"/>
    </row>
    <row r="163" spans="1:63" s="110" customFormat="1" ht="24.95" customHeight="1">
      <c r="A163" s="99">
        <v>170</v>
      </c>
      <c r="B163" s="100" t="s">
        <v>188</v>
      </c>
      <c r="C163" s="101" t="s">
        <v>187</v>
      </c>
      <c r="D163" s="102" t="s">
        <v>182</v>
      </c>
      <c r="E163" s="103" t="s">
        <v>186</v>
      </c>
      <c r="F163" s="104" t="s">
        <v>175</v>
      </c>
      <c r="G163" s="105" t="s">
        <v>185</v>
      </c>
      <c r="H163" s="106">
        <v>2205000</v>
      </c>
      <c r="I163" s="107">
        <v>0</v>
      </c>
      <c r="J163" s="106">
        <f t="shared" si="76"/>
        <v>0</v>
      </c>
      <c r="K163" s="108"/>
      <c r="L163" s="106">
        <f t="shared" si="77"/>
        <v>0</v>
      </c>
      <c r="M163" s="108">
        <v>0</v>
      </c>
      <c r="N163" s="106">
        <f t="shared" si="78"/>
        <v>0</v>
      </c>
      <c r="O163" s="108"/>
      <c r="P163" s="106">
        <f t="shared" si="79"/>
        <v>0</v>
      </c>
      <c r="Q163" s="108"/>
      <c r="R163" s="106">
        <f t="shared" si="80"/>
        <v>0</v>
      </c>
      <c r="S163" s="108"/>
      <c r="T163" s="106">
        <f t="shared" si="81"/>
        <v>0</v>
      </c>
      <c r="U163" s="106">
        <v>0</v>
      </c>
      <c r="V163" s="106">
        <f t="shared" si="82"/>
        <v>0</v>
      </c>
      <c r="W163" s="106">
        <v>0</v>
      </c>
      <c r="X163" s="106">
        <f t="shared" si="83"/>
        <v>0</v>
      </c>
      <c r="Y163" s="106">
        <v>1905000</v>
      </c>
      <c r="Z163" s="107">
        <v>32</v>
      </c>
      <c r="AA163" s="106">
        <f t="shared" si="84"/>
        <v>293076.92307692306</v>
      </c>
      <c r="AB163" s="106"/>
      <c r="AC163" s="106">
        <f t="shared" si="85"/>
        <v>0</v>
      </c>
      <c r="AD163" s="107"/>
      <c r="AE163" s="106">
        <f t="shared" si="86"/>
        <v>0</v>
      </c>
      <c r="AF163" s="106"/>
      <c r="AG163" s="106">
        <f t="shared" si="87"/>
        <v>0</v>
      </c>
      <c r="AH163" s="106"/>
      <c r="AI163" s="106">
        <f t="shared" si="88"/>
        <v>0</v>
      </c>
      <c r="AJ163" s="106">
        <v>0</v>
      </c>
      <c r="AK163" s="106">
        <f t="shared" si="89"/>
        <v>0</v>
      </c>
      <c r="AL163" s="106">
        <v>0</v>
      </c>
      <c r="AM163" s="106">
        <v>30769.23076923077</v>
      </c>
      <c r="AN163" s="106">
        <v>23076.923076923078</v>
      </c>
      <c r="AO163" s="106">
        <v>7692.3076923076924</v>
      </c>
      <c r="AP163" s="106">
        <f t="shared" si="90"/>
        <v>354615.38461538462</v>
      </c>
      <c r="AQ163" s="106"/>
      <c r="AR163" s="106"/>
      <c r="AS163" s="106"/>
      <c r="AT163" s="106"/>
      <c r="AU163" s="106"/>
      <c r="AV163" s="106"/>
      <c r="AW163" s="106">
        <f t="shared" si="91"/>
        <v>354615.38461538462</v>
      </c>
      <c r="AX163" s="109"/>
      <c r="AY163" s="172"/>
      <c r="AZ163" s="175"/>
      <c r="BA163" s="174"/>
      <c r="BB163" s="173"/>
      <c r="BC163" s="172"/>
      <c r="BD163" s="171"/>
      <c r="BE163" s="169"/>
      <c r="BF163" s="170">
        <f t="shared" si="92"/>
        <v>0</v>
      </c>
      <c r="BG163" s="169" t="e">
        <f t="shared" si="93"/>
        <v>#VALUE!</v>
      </c>
      <c r="BH163" s="168" t="e">
        <f t="shared" si="94"/>
        <v>#VALUE!</v>
      </c>
      <c r="BI163" s="166"/>
      <c r="BJ163" s="167"/>
      <c r="BK163" s="166"/>
    </row>
    <row r="164" spans="1:63" s="110" customFormat="1" ht="24.95" customHeight="1">
      <c r="A164" s="99">
        <v>172</v>
      </c>
      <c r="B164" s="100" t="s">
        <v>184</v>
      </c>
      <c r="C164" s="101" t="s">
        <v>183</v>
      </c>
      <c r="D164" s="102" t="s">
        <v>182</v>
      </c>
      <c r="E164" s="103" t="s">
        <v>181</v>
      </c>
      <c r="F164" s="104" t="s">
        <v>175</v>
      </c>
      <c r="G164" s="105" t="s">
        <v>180</v>
      </c>
      <c r="H164" s="106">
        <v>2205000</v>
      </c>
      <c r="I164" s="107">
        <v>0</v>
      </c>
      <c r="J164" s="106">
        <f t="shared" si="76"/>
        <v>0</v>
      </c>
      <c r="K164" s="108"/>
      <c r="L164" s="106">
        <f t="shared" si="77"/>
        <v>0</v>
      </c>
      <c r="M164" s="108">
        <v>0</v>
      </c>
      <c r="N164" s="106">
        <f t="shared" si="78"/>
        <v>0</v>
      </c>
      <c r="O164" s="108"/>
      <c r="P164" s="106">
        <f t="shared" si="79"/>
        <v>0</v>
      </c>
      <c r="Q164" s="108"/>
      <c r="R164" s="106">
        <f t="shared" si="80"/>
        <v>0</v>
      </c>
      <c r="S164" s="108"/>
      <c r="T164" s="106">
        <f t="shared" si="81"/>
        <v>0</v>
      </c>
      <c r="U164" s="106">
        <v>0</v>
      </c>
      <c r="V164" s="106">
        <f t="shared" si="82"/>
        <v>0</v>
      </c>
      <c r="W164" s="106">
        <v>0</v>
      </c>
      <c r="X164" s="106">
        <f t="shared" si="83"/>
        <v>0</v>
      </c>
      <c r="Y164" s="106">
        <v>1905000</v>
      </c>
      <c r="Z164" s="107">
        <v>24</v>
      </c>
      <c r="AA164" s="106">
        <f t="shared" si="84"/>
        <v>219807.69230769231</v>
      </c>
      <c r="AB164" s="106"/>
      <c r="AC164" s="106">
        <f t="shared" si="85"/>
        <v>0</v>
      </c>
      <c r="AD164" s="107"/>
      <c r="AE164" s="106">
        <f t="shared" si="86"/>
        <v>0</v>
      </c>
      <c r="AF164" s="106"/>
      <c r="AG164" s="106">
        <f t="shared" si="87"/>
        <v>0</v>
      </c>
      <c r="AH164" s="106"/>
      <c r="AI164" s="106">
        <f t="shared" si="88"/>
        <v>0</v>
      </c>
      <c r="AJ164" s="106">
        <v>0</v>
      </c>
      <c r="AK164" s="106">
        <f t="shared" si="89"/>
        <v>0</v>
      </c>
      <c r="AL164" s="106">
        <v>0</v>
      </c>
      <c r="AM164" s="106">
        <v>23076.923076923078</v>
      </c>
      <c r="AN164" s="106">
        <v>17307.692307692309</v>
      </c>
      <c r="AO164" s="106">
        <v>5769.2307692307695</v>
      </c>
      <c r="AP164" s="106">
        <f t="shared" si="90"/>
        <v>265961.5384615385</v>
      </c>
      <c r="AQ164" s="106"/>
      <c r="AR164" s="106"/>
      <c r="AS164" s="106"/>
      <c r="AT164" s="106"/>
      <c r="AU164" s="106"/>
      <c r="AV164" s="106"/>
      <c r="AW164" s="106">
        <f t="shared" si="91"/>
        <v>265961.5384615385</v>
      </c>
      <c r="AX164" s="109"/>
      <c r="AY164" s="172"/>
      <c r="AZ164" s="175"/>
      <c r="BA164" s="174"/>
      <c r="BB164" s="173"/>
      <c r="BC164" s="172"/>
      <c r="BD164" s="171"/>
      <c r="BE164" s="169"/>
      <c r="BF164" s="170">
        <f t="shared" si="92"/>
        <v>0</v>
      </c>
      <c r="BG164" s="169" t="e">
        <f t="shared" si="93"/>
        <v>#VALUE!</v>
      </c>
      <c r="BH164" s="168" t="e">
        <f t="shared" si="94"/>
        <v>#VALUE!</v>
      </c>
      <c r="BI164" s="166"/>
      <c r="BJ164" s="167"/>
      <c r="BK164" s="166"/>
    </row>
    <row r="165" spans="1:63" s="110" customFormat="1" ht="24.95" customHeight="1">
      <c r="A165" s="99">
        <v>174</v>
      </c>
      <c r="B165" s="100" t="s">
        <v>179</v>
      </c>
      <c r="C165" s="101" t="s">
        <v>178</v>
      </c>
      <c r="D165" s="102" t="s">
        <v>177</v>
      </c>
      <c r="E165" s="103" t="s">
        <v>176</v>
      </c>
      <c r="F165" s="104" t="s">
        <v>175</v>
      </c>
      <c r="G165" s="105" t="s">
        <v>174</v>
      </c>
      <c r="H165" s="106">
        <v>2520000</v>
      </c>
      <c r="I165" s="107">
        <v>8</v>
      </c>
      <c r="J165" s="106">
        <f t="shared" si="76"/>
        <v>96923.076923076922</v>
      </c>
      <c r="K165" s="108"/>
      <c r="L165" s="106">
        <f t="shared" si="77"/>
        <v>0</v>
      </c>
      <c r="M165" s="108">
        <v>0</v>
      </c>
      <c r="N165" s="106">
        <f t="shared" si="78"/>
        <v>0</v>
      </c>
      <c r="O165" s="108"/>
      <c r="P165" s="106">
        <f t="shared" si="79"/>
        <v>0</v>
      </c>
      <c r="Q165" s="108"/>
      <c r="R165" s="106">
        <f t="shared" si="80"/>
        <v>0</v>
      </c>
      <c r="S165" s="108"/>
      <c r="T165" s="106">
        <f t="shared" si="81"/>
        <v>0</v>
      </c>
      <c r="U165" s="106">
        <v>0</v>
      </c>
      <c r="V165" s="106">
        <f t="shared" si="82"/>
        <v>0</v>
      </c>
      <c r="W165" s="106">
        <v>100000</v>
      </c>
      <c r="X165" s="106">
        <f t="shared" si="83"/>
        <v>3846.1538461538462</v>
      </c>
      <c r="Y165" s="106">
        <v>1905000</v>
      </c>
      <c r="Z165" s="107">
        <v>161.6</v>
      </c>
      <c r="AA165" s="106">
        <f t="shared" si="84"/>
        <v>1480038.4615384615</v>
      </c>
      <c r="AB165" s="106"/>
      <c r="AC165" s="106">
        <f t="shared" si="85"/>
        <v>0</v>
      </c>
      <c r="AD165" s="107"/>
      <c r="AE165" s="106">
        <f t="shared" si="86"/>
        <v>0</v>
      </c>
      <c r="AF165" s="106"/>
      <c r="AG165" s="106">
        <f t="shared" si="87"/>
        <v>0</v>
      </c>
      <c r="AH165" s="106"/>
      <c r="AI165" s="106">
        <f t="shared" si="88"/>
        <v>0</v>
      </c>
      <c r="AJ165" s="106">
        <v>0</v>
      </c>
      <c r="AK165" s="106">
        <f t="shared" si="89"/>
        <v>0</v>
      </c>
      <c r="AL165" s="106">
        <v>0</v>
      </c>
      <c r="AM165" s="106">
        <v>165384.61538461538</v>
      </c>
      <c r="AN165" s="106">
        <v>124038.46153846153</v>
      </c>
      <c r="AO165" s="106">
        <v>41346.153846153844</v>
      </c>
      <c r="AP165" s="106">
        <f t="shared" si="90"/>
        <v>1911576.923076923</v>
      </c>
      <c r="AQ165" s="106"/>
      <c r="AR165" s="106"/>
      <c r="AS165" s="106"/>
      <c r="AT165" s="106"/>
      <c r="AU165" s="106"/>
      <c r="AV165" s="106"/>
      <c r="AW165" s="106">
        <f t="shared" si="91"/>
        <v>1911576.923076923</v>
      </c>
      <c r="AX165" s="109"/>
      <c r="AY165" s="172"/>
      <c r="AZ165" s="175"/>
      <c r="BA165" s="174"/>
      <c r="BB165" s="173"/>
      <c r="BC165" s="172"/>
      <c r="BD165" s="171" t="e">
        <f>VLOOKUP(C165,'[5]SA'' Fac'!C$9:AJ$188,34,)</f>
        <v>#REF!</v>
      </c>
      <c r="BE165" s="169"/>
      <c r="BF165" s="170" t="e">
        <f t="shared" si="92"/>
        <v>#REF!</v>
      </c>
      <c r="BG165" s="169" t="e">
        <f t="shared" si="93"/>
        <v>#VALUE!</v>
      </c>
      <c r="BH165" s="168" t="e">
        <f t="shared" si="94"/>
        <v>#VALUE!</v>
      </c>
      <c r="BI165" s="166"/>
      <c r="BJ165" s="167"/>
      <c r="BK165" s="166"/>
    </row>
    <row r="166" spans="1:63" s="6" customFormat="1" ht="24.75" customHeight="1" thickBot="1">
      <c r="A166" s="114"/>
      <c r="B166" s="115" t="s">
        <v>165</v>
      </c>
      <c r="C166" s="116"/>
      <c r="D166" s="223" t="str">
        <f>SUBTOTAL(3,D10:D165)&amp;" - NHÂN VIÊN"</f>
        <v>156 - NHÂN VIÊN</v>
      </c>
      <c r="E166" s="224"/>
      <c r="F166" s="117"/>
      <c r="G166" s="118"/>
      <c r="H166" s="119">
        <f t="shared" ref="H166:AW166" si="95">SUBTOTAL(109,H10:H165)</f>
        <v>381788000</v>
      </c>
      <c r="I166" s="119">
        <f t="shared" si="95"/>
        <v>7166.4000000000015</v>
      </c>
      <c r="J166" s="119">
        <f t="shared" si="95"/>
        <v>84033388.461538538</v>
      </c>
      <c r="K166" s="119">
        <f t="shared" si="95"/>
        <v>0</v>
      </c>
      <c r="L166" s="119">
        <f t="shared" si="95"/>
        <v>0</v>
      </c>
      <c r="M166" s="120">
        <f t="shared" si="95"/>
        <v>16</v>
      </c>
      <c r="N166" s="119">
        <f t="shared" si="95"/>
        <v>187692.30769230769</v>
      </c>
      <c r="O166" s="120">
        <f t="shared" si="95"/>
        <v>9</v>
      </c>
      <c r="P166" s="119">
        <f t="shared" si="95"/>
        <v>157500.00000000003</v>
      </c>
      <c r="Q166" s="119">
        <f t="shared" si="95"/>
        <v>0</v>
      </c>
      <c r="R166" s="119">
        <f t="shared" si="95"/>
        <v>0</v>
      </c>
      <c r="S166" s="119">
        <f t="shared" si="95"/>
        <v>0</v>
      </c>
      <c r="T166" s="119">
        <f t="shared" si="95"/>
        <v>0</v>
      </c>
      <c r="U166" s="119">
        <f t="shared" si="95"/>
        <v>8770000</v>
      </c>
      <c r="V166" s="119">
        <f t="shared" si="95"/>
        <v>1361346.1538461538</v>
      </c>
      <c r="W166" s="119">
        <f t="shared" si="95"/>
        <v>13370000</v>
      </c>
      <c r="X166" s="119">
        <f t="shared" si="95"/>
        <v>2569615.3846153831</v>
      </c>
      <c r="Y166" s="119">
        <f t="shared" si="95"/>
        <v>311028000</v>
      </c>
      <c r="Z166" s="119">
        <f t="shared" si="95"/>
        <v>21052.899999999994</v>
      </c>
      <c r="AA166" s="119">
        <f t="shared" si="95"/>
        <v>202916713.94230774</v>
      </c>
      <c r="AB166" s="119">
        <f t="shared" si="95"/>
        <v>0</v>
      </c>
      <c r="AC166" s="119">
        <f t="shared" si="95"/>
        <v>0</v>
      </c>
      <c r="AD166" s="120">
        <f t="shared" si="95"/>
        <v>21</v>
      </c>
      <c r="AE166" s="119">
        <f t="shared" si="95"/>
        <v>366796.875</v>
      </c>
      <c r="AF166" s="119">
        <f t="shared" si="95"/>
        <v>0</v>
      </c>
      <c r="AG166" s="119">
        <f t="shared" si="95"/>
        <v>0</v>
      </c>
      <c r="AH166" s="119">
        <f t="shared" si="95"/>
        <v>0</v>
      </c>
      <c r="AI166" s="119">
        <f t="shared" si="95"/>
        <v>0</v>
      </c>
      <c r="AJ166" s="119">
        <f t="shared" si="95"/>
        <v>10040000</v>
      </c>
      <c r="AK166" s="119">
        <f t="shared" si="95"/>
        <v>7866201.9230769221</v>
      </c>
      <c r="AL166" s="119">
        <f t="shared" si="95"/>
        <v>4180000</v>
      </c>
      <c r="AM166" s="119">
        <f t="shared" si="95"/>
        <v>27483942.307692308</v>
      </c>
      <c r="AN166" s="119">
        <f t="shared" si="95"/>
        <v>20612956.730769236</v>
      </c>
      <c r="AO166" s="119">
        <f t="shared" si="95"/>
        <v>6720985.5769230761</v>
      </c>
      <c r="AP166" s="119">
        <f t="shared" si="95"/>
        <v>358457139.66346169</v>
      </c>
      <c r="AQ166" s="119">
        <f t="shared" si="95"/>
        <v>2269400</v>
      </c>
      <c r="AR166" s="119">
        <f t="shared" si="95"/>
        <v>964495</v>
      </c>
      <c r="AS166" s="119">
        <f t="shared" si="95"/>
        <v>-169790</v>
      </c>
      <c r="AT166" s="119">
        <f t="shared" si="95"/>
        <v>-169790</v>
      </c>
      <c r="AU166" s="119">
        <f t="shared" si="95"/>
        <v>0</v>
      </c>
      <c r="AV166" s="119">
        <f t="shared" si="95"/>
        <v>0</v>
      </c>
      <c r="AW166" s="119">
        <f t="shared" si="95"/>
        <v>357662434.66346169</v>
      </c>
      <c r="AX166" s="121"/>
      <c r="AY166" s="150"/>
      <c r="AZ166" s="150"/>
      <c r="BA166" s="165"/>
      <c r="BB166" s="164"/>
      <c r="BC166" s="150"/>
      <c r="BD166" s="131"/>
      <c r="BE166" s="136"/>
      <c r="BF166" s="136"/>
      <c r="BG166" s="136"/>
      <c r="BJ166" s="151"/>
    </row>
    <row r="167" spans="1:63" s="123" customFormat="1" ht="16.5" customHeight="1">
      <c r="A167" s="122"/>
      <c r="B167" s="122"/>
      <c r="C167" s="122"/>
      <c r="F167" s="124"/>
      <c r="G167" s="125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8"/>
      <c r="AM167" s="163"/>
      <c r="AN167" s="130"/>
      <c r="AO167" s="130"/>
      <c r="AP167" s="129"/>
      <c r="AQ167" s="129"/>
      <c r="AR167" s="130"/>
      <c r="AS167" s="130"/>
      <c r="AT167" s="130"/>
      <c r="AU167" s="130"/>
      <c r="AV167" s="130"/>
      <c r="AW167" s="130"/>
      <c r="AX167" s="130"/>
      <c r="AY167" s="130"/>
      <c r="AZ167" s="150"/>
      <c r="BA167" s="162"/>
      <c r="BB167" s="161"/>
      <c r="BC167" s="130"/>
      <c r="BD167" s="160"/>
      <c r="BE167" s="128"/>
      <c r="BF167" s="128"/>
      <c r="BG167" s="128"/>
      <c r="BJ167" s="159"/>
    </row>
    <row r="168" spans="1:63" s="6" customFormat="1" ht="15.75">
      <c r="B168" s="1" t="s">
        <v>166</v>
      </c>
      <c r="C168" s="1"/>
      <c r="F168" s="131"/>
      <c r="G168" s="132"/>
      <c r="O168" s="1" t="s">
        <v>167</v>
      </c>
      <c r="AQ168" s="135"/>
      <c r="AS168" s="6" t="s">
        <v>168</v>
      </c>
      <c r="AW168" s="136"/>
      <c r="AX168" s="136"/>
      <c r="AY168" s="136"/>
      <c r="AZ168" s="150"/>
      <c r="BA168" s="158"/>
      <c r="BB168" s="157"/>
      <c r="BC168" s="136"/>
      <c r="BD168" s="131"/>
      <c r="BF168" s="136"/>
      <c r="BJ168" s="151"/>
    </row>
    <row r="169" spans="1:63" ht="16.5" customHeight="1">
      <c r="B169" s="2" t="s">
        <v>169</v>
      </c>
      <c r="F169" s="137"/>
      <c r="H169" s="138"/>
      <c r="I169" s="139"/>
      <c r="J169" s="139"/>
      <c r="K169" s="139"/>
      <c r="L169" s="139"/>
      <c r="M169" s="139"/>
      <c r="N169" s="139"/>
      <c r="O169" s="139" t="s">
        <v>170</v>
      </c>
      <c r="P169" s="139"/>
      <c r="Q169" s="139"/>
      <c r="R169" s="139"/>
      <c r="S169" s="139"/>
      <c r="T169" s="139"/>
      <c r="U169" s="139"/>
      <c r="V169" s="139"/>
      <c r="W169" s="139"/>
      <c r="X169" s="139"/>
      <c r="Y169" s="139"/>
      <c r="Z169" s="139"/>
      <c r="AB169" s="139"/>
      <c r="AC169" s="139"/>
      <c r="AD169" s="139"/>
      <c r="AE169" s="139"/>
      <c r="AF169" s="139"/>
      <c r="AG169" s="139"/>
      <c r="AH169" s="139"/>
      <c r="AI169" s="139"/>
      <c r="AJ169" s="139"/>
      <c r="AK169" s="139"/>
      <c r="AM169" s="139"/>
      <c r="AN169" s="139"/>
      <c r="AO169" s="139"/>
      <c r="AP169" s="140"/>
      <c r="AQ169" s="123"/>
      <c r="AS169" s="2" t="s">
        <v>171</v>
      </c>
      <c r="AW169" s="139"/>
      <c r="AX169" s="156"/>
      <c r="AY169" s="156"/>
      <c r="AZ169" s="150"/>
      <c r="BA169" s="155"/>
      <c r="BB169" s="154"/>
      <c r="BC169" s="139"/>
      <c r="BE169" s="2"/>
      <c r="BG169" s="2"/>
    </row>
    <row r="170" spans="1:63" ht="15.75">
      <c r="F170" s="137"/>
      <c r="H170" s="128"/>
      <c r="I170" s="139"/>
      <c r="J170" s="139"/>
      <c r="K170" s="139"/>
      <c r="L170" s="139"/>
      <c r="M170" s="139"/>
      <c r="N170" s="139"/>
      <c r="O170" s="139"/>
      <c r="P170" s="139"/>
      <c r="Q170" s="139"/>
      <c r="R170" s="139"/>
      <c r="S170" s="139"/>
      <c r="T170" s="139"/>
      <c r="U170" s="139"/>
      <c r="V170" s="139"/>
      <c r="W170" s="139"/>
      <c r="X170" s="139"/>
      <c r="Y170" s="139"/>
      <c r="Z170" s="139"/>
      <c r="AA170" s="139"/>
      <c r="AB170" s="139"/>
      <c r="AC170" s="139"/>
      <c r="AD170" s="139"/>
      <c r="AE170" s="139"/>
      <c r="AF170" s="139"/>
      <c r="AG170" s="139"/>
      <c r="AH170" s="139"/>
      <c r="AI170" s="139"/>
      <c r="AJ170" s="139"/>
      <c r="AK170" s="139"/>
      <c r="AM170" s="134"/>
      <c r="AQ170" s="123"/>
      <c r="AZ170" s="150"/>
      <c r="BE170" s="2"/>
      <c r="BG170" s="2"/>
    </row>
    <row r="171" spans="1:63" ht="15.75">
      <c r="F171" s="137"/>
      <c r="H171" s="141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  <c r="AK171" s="142"/>
      <c r="AM171" s="139"/>
      <c r="AQ171" s="123"/>
      <c r="AW171" s="140"/>
      <c r="AZ171" s="150"/>
      <c r="BE171" s="2"/>
      <c r="BG171" s="2"/>
    </row>
    <row r="172" spans="1:63" s="6" customFormat="1" ht="21" customHeight="1">
      <c r="F172" s="143"/>
      <c r="G172" s="144"/>
      <c r="H172" s="145"/>
      <c r="AQ172" s="135"/>
      <c r="AV172" s="146"/>
      <c r="AZ172" s="150"/>
      <c r="BA172" s="153"/>
      <c r="BB172" s="152"/>
      <c r="BD172" s="131"/>
      <c r="BF172" s="136"/>
      <c r="BJ172" s="151"/>
    </row>
    <row r="173" spans="1:63" ht="18">
      <c r="F173" s="137"/>
      <c r="AS173" s="146" t="s">
        <v>172</v>
      </c>
      <c r="AZ173" s="150"/>
      <c r="BD173" s="2"/>
      <c r="BE173" s="2"/>
      <c r="BG173" s="2"/>
    </row>
    <row r="174" spans="1:63">
      <c r="AS174" s="225">
        <f ca="1">NOW()</f>
        <v>41347.602544791669</v>
      </c>
      <c r="AT174" s="225"/>
      <c r="AZ174" s="150"/>
    </row>
    <row r="176" spans="1:63">
      <c r="BD176" s="2"/>
      <c r="BE176" s="2"/>
      <c r="BG176" s="2"/>
    </row>
    <row r="196" spans="6:59">
      <c r="F196" s="2"/>
      <c r="G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139"/>
      <c r="AK196" s="139"/>
      <c r="BD196" s="2"/>
      <c r="BE196" s="2"/>
      <c r="BG196" s="2"/>
    </row>
    <row r="197" spans="6:59">
      <c r="F197" s="2"/>
      <c r="G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142"/>
      <c r="AK197" s="142"/>
      <c r="BD197" s="2"/>
      <c r="BE197" s="2"/>
      <c r="BG197" s="2"/>
    </row>
    <row r="198" spans="6:59">
      <c r="F198" s="2"/>
      <c r="G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BD198" s="2"/>
      <c r="BE198" s="2"/>
      <c r="BG198" s="2"/>
    </row>
    <row r="199" spans="6:59">
      <c r="F199" s="2"/>
      <c r="G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BD199" s="2"/>
      <c r="BE199" s="2"/>
      <c r="BG199" s="2"/>
    </row>
    <row r="200" spans="6:59">
      <c r="F200" s="2"/>
      <c r="G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BD200" s="2"/>
      <c r="BE200" s="2"/>
      <c r="BG200" s="2"/>
    </row>
  </sheetData>
  <autoFilter ref="A9:BH169"/>
  <mergeCells count="9">
    <mergeCell ref="D166:E166"/>
    <mergeCell ref="AS174:AT174"/>
    <mergeCell ref="A4:AX4"/>
    <mergeCell ref="A5:AX5"/>
    <mergeCell ref="B7:G7"/>
    <mergeCell ref="H7:X7"/>
    <mergeCell ref="Y7:AK7"/>
    <mergeCell ref="AL7:AO7"/>
    <mergeCell ref="AQ7:AV7"/>
  </mergeCells>
  <pageMargins left="0" right="0.19" top="0" bottom="0" header="0.17" footer="0.18"/>
  <pageSetup paperSize="8" scale="59" orientation="landscape" horizontalDpi="180" verticalDpi="180" r:id="rId1"/>
  <headerFooter alignWithMargins="0">
    <oddFooter>&amp;LCHUTEX LONG AN- Payment by Cash&amp;RPage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BA54"/>
  <sheetViews>
    <sheetView tabSelected="1" zoomScale="60" zoomScaleNormal="60" workbookViewId="0">
      <selection activeCell="A5" sqref="A5:AX5"/>
    </sheetView>
  </sheetViews>
  <sheetFormatPr defaultColWidth="11.42578125" defaultRowHeight="15"/>
  <cols>
    <col min="1" max="1" width="4.5703125" style="2" customWidth="1"/>
    <col min="2" max="2" width="26" style="2" customWidth="1"/>
    <col min="3" max="4" width="10" style="2" customWidth="1"/>
    <col min="5" max="5" width="7.5703125" style="2" customWidth="1"/>
    <col min="6" max="6" width="10.42578125" style="3" customWidth="1"/>
    <col min="7" max="7" width="10.140625" style="4" customWidth="1"/>
    <col min="8" max="8" width="13.28515625" style="2" customWidth="1"/>
    <col min="9" max="9" width="9.42578125" style="5" customWidth="1"/>
    <col min="10" max="10" width="11.5703125" style="5" customWidth="1"/>
    <col min="11" max="11" width="6.7109375" style="5" customWidth="1"/>
    <col min="12" max="12" width="10.140625" style="5" customWidth="1"/>
    <col min="13" max="20" width="11.5703125" style="5" hidden="1" customWidth="1"/>
    <col min="21" max="21" width="9.28515625" style="5" customWidth="1"/>
    <col min="22" max="22" width="9.42578125" style="5" customWidth="1"/>
    <col min="23" max="24" width="11.5703125" style="5" hidden="1" customWidth="1"/>
    <col min="25" max="25" width="11.7109375" style="5" customWidth="1"/>
    <col min="26" max="26" width="8.42578125" style="5" customWidth="1"/>
    <col min="27" max="27" width="12.42578125" style="5" customWidth="1"/>
    <col min="28" max="28" width="7.85546875" style="5" hidden="1" customWidth="1"/>
    <col min="29" max="29" width="8.140625" style="5" hidden="1" customWidth="1"/>
    <col min="30" max="30" width="8.85546875" style="5" hidden="1" customWidth="1"/>
    <col min="31" max="31" width="14.140625" style="5" hidden="1" customWidth="1"/>
    <col min="32" max="35" width="9.28515625" style="5" hidden="1" customWidth="1"/>
    <col min="36" max="36" width="10.42578125" style="5" customWidth="1"/>
    <col min="37" max="37" width="10.5703125" style="5" customWidth="1"/>
    <col min="38" max="38" width="9.42578125" style="2" customWidth="1"/>
    <col min="39" max="40" width="10.42578125" style="2" customWidth="1"/>
    <col min="41" max="41" width="9.42578125" style="2" customWidth="1"/>
    <col min="42" max="42" width="12.140625" style="2" customWidth="1"/>
    <col min="43" max="43" width="10.28515625" style="2" customWidth="1"/>
    <col min="44" max="44" width="11.140625" style="2" customWidth="1"/>
    <col min="45" max="45" width="10.28515625" style="2" customWidth="1"/>
    <col min="46" max="46" width="10.42578125" style="2" customWidth="1"/>
    <col min="47" max="47" width="6.85546875" style="2" hidden="1" customWidth="1"/>
    <col min="48" max="48" width="8.5703125" style="2" hidden="1" customWidth="1"/>
    <col min="49" max="49" width="12.42578125" style="2" customWidth="1"/>
    <col min="50" max="50" width="10.140625" style="2" customWidth="1"/>
    <col min="51" max="16384" width="11.42578125" style="2"/>
  </cols>
  <sheetData>
    <row r="1" spans="1:52" ht="15.75">
      <c r="A1" s="1" t="s">
        <v>696</v>
      </c>
      <c r="B1" s="1"/>
      <c r="C1" s="1"/>
    </row>
    <row r="2" spans="1:52" ht="15.75">
      <c r="A2" s="6" t="s">
        <v>0</v>
      </c>
      <c r="B2" s="6"/>
      <c r="C2" s="6"/>
    </row>
    <row r="3" spans="1:52" ht="5.25" customHeight="1">
      <c r="AQ3" s="7"/>
      <c r="AW3" s="8"/>
      <c r="AX3" s="8"/>
    </row>
    <row r="4" spans="1:52" ht="36" customHeight="1">
      <c r="A4" s="226" t="s">
        <v>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</row>
    <row r="5" spans="1:52" ht="32.25" customHeight="1" thickBot="1">
      <c r="A5" s="227" t="s">
        <v>2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</row>
    <row r="6" spans="1:52" s="6" customFormat="1" ht="59.25" customHeight="1" thickBot="1">
      <c r="A6" s="11" t="s">
        <v>3</v>
      </c>
      <c r="B6" s="12" t="s">
        <v>4</v>
      </c>
      <c r="C6" s="13" t="s">
        <v>5</v>
      </c>
      <c r="D6" s="14" t="s">
        <v>6</v>
      </c>
      <c r="E6" s="14" t="s">
        <v>7</v>
      </c>
      <c r="F6" s="12" t="s">
        <v>8</v>
      </c>
      <c r="G6" s="15" t="s">
        <v>9</v>
      </c>
      <c r="H6" s="14" t="s">
        <v>10</v>
      </c>
      <c r="I6" s="16" t="s">
        <v>11</v>
      </c>
      <c r="J6" s="17" t="s">
        <v>12</v>
      </c>
      <c r="K6" s="18" t="s">
        <v>13</v>
      </c>
      <c r="L6" s="19" t="s">
        <v>14</v>
      </c>
      <c r="M6" s="18" t="s">
        <v>15</v>
      </c>
      <c r="N6" s="19" t="s">
        <v>16</v>
      </c>
      <c r="O6" s="18" t="s">
        <v>17</v>
      </c>
      <c r="P6" s="19" t="s">
        <v>18</v>
      </c>
      <c r="Q6" s="20" t="s">
        <v>19</v>
      </c>
      <c r="R6" s="21" t="s">
        <v>20</v>
      </c>
      <c r="S6" s="20" t="s">
        <v>21</v>
      </c>
      <c r="T6" s="21" t="s">
        <v>22</v>
      </c>
      <c r="U6" s="22" t="s">
        <v>23</v>
      </c>
      <c r="V6" s="21" t="s">
        <v>24</v>
      </c>
      <c r="W6" s="23" t="s">
        <v>25</v>
      </c>
      <c r="X6" s="23" t="s">
        <v>26</v>
      </c>
      <c r="Y6" s="24" t="s">
        <v>27</v>
      </c>
      <c r="Z6" s="25" t="s">
        <v>11</v>
      </c>
      <c r="AA6" s="26" t="s">
        <v>28</v>
      </c>
      <c r="AB6" s="27" t="s">
        <v>15</v>
      </c>
      <c r="AC6" s="28" t="s">
        <v>16</v>
      </c>
      <c r="AD6" s="27" t="s">
        <v>17</v>
      </c>
      <c r="AE6" s="28" t="s">
        <v>18</v>
      </c>
      <c r="AF6" s="29" t="s">
        <v>19</v>
      </c>
      <c r="AG6" s="30" t="s">
        <v>20</v>
      </c>
      <c r="AH6" s="29" t="s">
        <v>21</v>
      </c>
      <c r="AI6" s="30" t="s">
        <v>22</v>
      </c>
      <c r="AJ6" s="31" t="s">
        <v>23</v>
      </c>
      <c r="AK6" s="30" t="s">
        <v>24</v>
      </c>
      <c r="AL6" s="21" t="s">
        <v>29</v>
      </c>
      <c r="AM6" s="17" t="s">
        <v>30</v>
      </c>
      <c r="AN6" s="17" t="s">
        <v>31</v>
      </c>
      <c r="AO6" s="17" t="s">
        <v>32</v>
      </c>
      <c r="AP6" s="32" t="s">
        <v>33</v>
      </c>
      <c r="AQ6" s="33" t="s">
        <v>34</v>
      </c>
      <c r="AR6" s="34" t="s">
        <v>35</v>
      </c>
      <c r="AS6" s="33" t="s">
        <v>36</v>
      </c>
      <c r="AT6" s="33" t="s">
        <v>37</v>
      </c>
      <c r="AU6" s="21" t="s">
        <v>38</v>
      </c>
      <c r="AV6" s="33" t="s">
        <v>39</v>
      </c>
      <c r="AW6" s="35" t="s">
        <v>40</v>
      </c>
      <c r="AX6" s="36" t="s">
        <v>41</v>
      </c>
    </row>
    <row r="7" spans="1:52" s="1" customFormat="1" ht="34.5" customHeight="1">
      <c r="A7" s="37"/>
      <c r="B7" s="228" t="s">
        <v>42</v>
      </c>
      <c r="C7" s="229"/>
      <c r="D7" s="229"/>
      <c r="E7" s="229"/>
      <c r="F7" s="229"/>
      <c r="G7" s="230"/>
      <c r="H7" s="231" t="s">
        <v>43</v>
      </c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3"/>
      <c r="Y7" s="231" t="s">
        <v>44</v>
      </c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3"/>
      <c r="AL7" s="231" t="s">
        <v>45</v>
      </c>
      <c r="AM7" s="232"/>
      <c r="AN7" s="232"/>
      <c r="AO7" s="233"/>
      <c r="AP7" s="38"/>
      <c r="AQ7" s="234" t="s">
        <v>46</v>
      </c>
      <c r="AR7" s="235"/>
      <c r="AS7" s="235"/>
      <c r="AT7" s="235"/>
      <c r="AU7" s="235"/>
      <c r="AV7" s="236"/>
      <c r="AW7" s="39"/>
      <c r="AX7" s="40"/>
    </row>
    <row r="8" spans="1:52" s="64" customFormat="1" ht="71.25" customHeight="1">
      <c r="A8" s="41" t="s">
        <v>47</v>
      </c>
      <c r="B8" s="42" t="s">
        <v>48</v>
      </c>
      <c r="C8" s="43" t="s">
        <v>49</v>
      </c>
      <c r="D8" s="44" t="s">
        <v>50</v>
      </c>
      <c r="E8" s="44" t="s">
        <v>173</v>
      </c>
      <c r="F8" s="42" t="s">
        <v>51</v>
      </c>
      <c r="G8" s="44" t="s">
        <v>52</v>
      </c>
      <c r="H8" s="45" t="s">
        <v>53</v>
      </c>
      <c r="I8" s="46" t="s">
        <v>54</v>
      </c>
      <c r="J8" s="47" t="s">
        <v>55</v>
      </c>
      <c r="K8" s="45" t="s">
        <v>56</v>
      </c>
      <c r="L8" s="47" t="s">
        <v>57</v>
      </c>
      <c r="M8" s="48" t="s">
        <v>58</v>
      </c>
      <c r="N8" s="47" t="s">
        <v>59</v>
      </c>
      <c r="O8" s="49" t="s">
        <v>60</v>
      </c>
      <c r="P8" s="47" t="s">
        <v>61</v>
      </c>
      <c r="Q8" s="49" t="s">
        <v>62</v>
      </c>
      <c r="R8" s="47" t="s">
        <v>63</v>
      </c>
      <c r="S8" s="50" t="s">
        <v>64</v>
      </c>
      <c r="T8" s="47" t="s">
        <v>65</v>
      </c>
      <c r="U8" s="45" t="s">
        <v>66</v>
      </c>
      <c r="V8" s="44" t="s">
        <v>67</v>
      </c>
      <c r="W8" s="51" t="s">
        <v>68</v>
      </c>
      <c r="X8" s="52" t="s">
        <v>69</v>
      </c>
      <c r="Y8" s="53" t="s">
        <v>70</v>
      </c>
      <c r="Z8" s="53" t="s">
        <v>54</v>
      </c>
      <c r="AA8" s="54" t="s">
        <v>71</v>
      </c>
      <c r="AB8" s="55" t="s">
        <v>72</v>
      </c>
      <c r="AC8" s="54" t="s">
        <v>59</v>
      </c>
      <c r="AD8" s="56" t="s">
        <v>60</v>
      </c>
      <c r="AE8" s="54" t="s">
        <v>61</v>
      </c>
      <c r="AF8" s="56" t="s">
        <v>62</v>
      </c>
      <c r="AG8" s="54" t="s">
        <v>63</v>
      </c>
      <c r="AH8" s="57" t="s">
        <v>64</v>
      </c>
      <c r="AI8" s="54" t="s">
        <v>65</v>
      </c>
      <c r="AJ8" s="58" t="s">
        <v>66</v>
      </c>
      <c r="AK8" s="59" t="s">
        <v>67</v>
      </c>
      <c r="AL8" s="60" t="s">
        <v>73</v>
      </c>
      <c r="AM8" s="44" t="s">
        <v>74</v>
      </c>
      <c r="AN8" s="42" t="s">
        <v>75</v>
      </c>
      <c r="AO8" s="44" t="s">
        <v>76</v>
      </c>
      <c r="AP8" s="61" t="s">
        <v>77</v>
      </c>
      <c r="AQ8" s="62" t="s">
        <v>78</v>
      </c>
      <c r="AR8" s="62" t="s">
        <v>79</v>
      </c>
      <c r="AS8" s="62" t="s">
        <v>80</v>
      </c>
      <c r="AT8" s="62" t="s">
        <v>81</v>
      </c>
      <c r="AU8" s="62" t="s">
        <v>82</v>
      </c>
      <c r="AV8" s="62" t="s">
        <v>83</v>
      </c>
      <c r="AW8" s="61" t="s">
        <v>84</v>
      </c>
      <c r="AX8" s="63" t="s">
        <v>85</v>
      </c>
    </row>
    <row r="9" spans="1:52" ht="34.5" customHeight="1">
      <c r="A9" s="65">
        <v>1</v>
      </c>
      <c r="B9" s="66" t="s">
        <v>86</v>
      </c>
      <c r="C9" s="67" t="s">
        <v>87</v>
      </c>
      <c r="D9" s="68">
        <v>3</v>
      </c>
      <c r="E9" s="69">
        <v>4</v>
      </c>
      <c r="F9" s="66">
        <v>5</v>
      </c>
      <c r="G9" s="66">
        <v>6</v>
      </c>
      <c r="H9" s="66" t="s">
        <v>88</v>
      </c>
      <c r="I9" s="70" t="s">
        <v>89</v>
      </c>
      <c r="J9" s="70" t="s">
        <v>90</v>
      </c>
      <c r="K9" s="66">
        <v>10</v>
      </c>
      <c r="L9" s="70" t="s">
        <v>91</v>
      </c>
      <c r="M9" s="70" t="s">
        <v>92</v>
      </c>
      <c r="N9" s="70" t="s">
        <v>93</v>
      </c>
      <c r="O9" s="70" t="s">
        <v>94</v>
      </c>
      <c r="P9" s="70" t="s">
        <v>95</v>
      </c>
      <c r="Q9" s="70" t="s">
        <v>96</v>
      </c>
      <c r="R9" s="70" t="s">
        <v>97</v>
      </c>
      <c r="S9" s="70" t="s">
        <v>98</v>
      </c>
      <c r="T9" s="70" t="s">
        <v>99</v>
      </c>
      <c r="U9" s="70" t="s">
        <v>100</v>
      </c>
      <c r="V9" s="70" t="s">
        <v>101</v>
      </c>
      <c r="W9" s="70" t="s">
        <v>102</v>
      </c>
      <c r="X9" s="70" t="s">
        <v>103</v>
      </c>
      <c r="Y9" s="70" t="s">
        <v>104</v>
      </c>
      <c r="Z9" s="70" t="s">
        <v>105</v>
      </c>
      <c r="AA9" s="70" t="s">
        <v>106</v>
      </c>
      <c r="AB9" s="70" t="s">
        <v>107</v>
      </c>
      <c r="AC9" s="70" t="s">
        <v>108</v>
      </c>
      <c r="AD9" s="70" t="s">
        <v>109</v>
      </c>
      <c r="AE9" s="70" t="s">
        <v>110</v>
      </c>
      <c r="AF9" s="70" t="s">
        <v>111</v>
      </c>
      <c r="AG9" s="70" t="s">
        <v>112</v>
      </c>
      <c r="AH9" s="70" t="s">
        <v>113</v>
      </c>
      <c r="AI9" s="70" t="s">
        <v>114</v>
      </c>
      <c r="AJ9" s="70" t="s">
        <v>115</v>
      </c>
      <c r="AK9" s="70" t="s">
        <v>116</v>
      </c>
      <c r="AL9" s="66" t="s">
        <v>117</v>
      </c>
      <c r="AM9" s="66" t="s">
        <v>118</v>
      </c>
      <c r="AN9" s="66" t="s">
        <v>119</v>
      </c>
      <c r="AO9" s="66" t="s">
        <v>120</v>
      </c>
      <c r="AP9" s="66" t="s">
        <v>121</v>
      </c>
      <c r="AQ9" s="66" t="s">
        <v>122</v>
      </c>
      <c r="AR9" s="71" t="s">
        <v>123</v>
      </c>
      <c r="AS9" s="71" t="s">
        <v>124</v>
      </c>
      <c r="AT9" s="71" t="s">
        <v>125</v>
      </c>
      <c r="AU9" s="66">
        <v>31</v>
      </c>
      <c r="AV9" s="66">
        <v>32</v>
      </c>
      <c r="AW9" s="67" t="s">
        <v>126</v>
      </c>
      <c r="AX9" s="72">
        <v>34</v>
      </c>
      <c r="AY9" s="73" t="s">
        <v>127</v>
      </c>
    </row>
    <row r="10" spans="1:52" s="85" customFormat="1" ht="27.95" customHeight="1">
      <c r="A10" s="74">
        <v>1</v>
      </c>
      <c r="B10" s="75" t="s">
        <v>128</v>
      </c>
      <c r="C10" s="76" t="s">
        <v>129</v>
      </c>
      <c r="D10" s="77" t="s">
        <v>130</v>
      </c>
      <c r="E10" s="78" t="s">
        <v>131</v>
      </c>
      <c r="F10" s="79" t="s">
        <v>132</v>
      </c>
      <c r="G10" s="80" t="s">
        <v>133</v>
      </c>
      <c r="H10" s="81">
        <v>3000000</v>
      </c>
      <c r="I10" s="82">
        <v>205.6</v>
      </c>
      <c r="J10" s="81">
        <f>+H10/26/8*I10</f>
        <v>2965384.6153846155</v>
      </c>
      <c r="K10" s="83">
        <v>0</v>
      </c>
      <c r="L10" s="81">
        <f t="shared" ref="L10:L18" si="0">+H10/26/8*K10</f>
        <v>0</v>
      </c>
      <c r="M10" s="83"/>
      <c r="N10" s="81">
        <f t="shared" ref="N10:N18" si="1">+H10/26/8*M10</f>
        <v>0</v>
      </c>
      <c r="O10" s="83"/>
      <c r="P10" s="81">
        <f t="shared" ref="P10:P18" si="2">+H10/26/8*O10*1.5</f>
        <v>0</v>
      </c>
      <c r="Q10" s="83"/>
      <c r="R10" s="81">
        <f t="shared" ref="R10:R18" si="3">+H10/26/8*Q10*1.95</f>
        <v>0</v>
      </c>
      <c r="S10" s="83"/>
      <c r="T10" s="81">
        <f t="shared" ref="T10:T18" si="4">+H10/26/8*S10*2</f>
        <v>0</v>
      </c>
      <c r="U10" s="81">
        <v>0</v>
      </c>
      <c r="V10" s="81">
        <f t="shared" ref="V10:V18" si="5">+U10/26/8*(I10+K10+M10)</f>
        <v>0</v>
      </c>
      <c r="W10" s="81"/>
      <c r="X10" s="81">
        <f t="shared" ref="X10:X18" si="6">W10/26/8*(I10+K10+M10)</f>
        <v>0</v>
      </c>
      <c r="Y10" s="81"/>
      <c r="Z10" s="82"/>
      <c r="AA10" s="81">
        <f>+Y10/26/8*Z10</f>
        <v>0</v>
      </c>
      <c r="AB10" s="81"/>
      <c r="AC10" s="81">
        <f t="shared" ref="AC10:AC18" si="7">+H10/26/8*AB10</f>
        <v>0</v>
      </c>
      <c r="AD10" s="81"/>
      <c r="AE10" s="81">
        <f t="shared" ref="AE10:AE18" si="8">+Y10/26/8*AD10*1.5</f>
        <v>0</v>
      </c>
      <c r="AF10" s="81"/>
      <c r="AG10" s="81">
        <f t="shared" ref="AG10:AG18" si="9">+H10/26/8*AF10*1.95</f>
        <v>0</v>
      </c>
      <c r="AH10" s="81"/>
      <c r="AI10" s="81">
        <f t="shared" ref="AI10:AI18" si="10">+H10/26/8*AH10*2</f>
        <v>0</v>
      </c>
      <c r="AJ10" s="81"/>
      <c r="AK10" s="81">
        <f>+AJ10/26/8*(Z10+AB10)</f>
        <v>0</v>
      </c>
      <c r="AL10" s="81">
        <v>110000</v>
      </c>
      <c r="AM10" s="81">
        <v>200000</v>
      </c>
      <c r="AN10" s="81">
        <v>150000</v>
      </c>
      <c r="AO10" s="81"/>
      <c r="AP10" s="81">
        <f>+J10+L10+N10+P10+R10+T10+V10+AL10+AM10+AN10+AO10+AA10+AK10+AC10+AI10+AG10+AE10+X10</f>
        <v>3425384.6153846155</v>
      </c>
      <c r="AQ10" s="81">
        <f>+H10*20%</f>
        <v>600000</v>
      </c>
      <c r="AR10" s="81">
        <f>+H10*8.5%</f>
        <v>255000.00000000003</v>
      </c>
      <c r="AS10" s="81">
        <f>-(H10*1%)*2</f>
        <v>-60000</v>
      </c>
      <c r="AT10" s="81">
        <f>-(H10*1%)*2</f>
        <v>-60000</v>
      </c>
      <c r="AU10" s="81"/>
      <c r="AV10" s="81"/>
      <c r="AW10" s="81">
        <f t="shared" ref="AW10:AW18" si="11">+AP10-AR10-AT10-AU10-AV10</f>
        <v>3230384.6153846155</v>
      </c>
      <c r="AX10" s="84"/>
    </row>
    <row r="11" spans="1:52" s="85" customFormat="1" ht="27.95" customHeight="1">
      <c r="A11" s="74">
        <v>3</v>
      </c>
      <c r="B11" s="75" t="s">
        <v>134</v>
      </c>
      <c r="C11" s="76" t="s">
        <v>135</v>
      </c>
      <c r="D11" s="77" t="s">
        <v>136</v>
      </c>
      <c r="E11" s="78" t="s">
        <v>137</v>
      </c>
      <c r="F11" s="79" t="s">
        <v>138</v>
      </c>
      <c r="G11" s="80" t="s">
        <v>139</v>
      </c>
      <c r="H11" s="81">
        <v>2603000</v>
      </c>
      <c r="I11" s="82">
        <v>205.6</v>
      </c>
      <c r="J11" s="81">
        <f t="shared" ref="J11:J17" si="12">+H11/26/8*I11</f>
        <v>2572965.3846153845</v>
      </c>
      <c r="K11" s="83">
        <v>0</v>
      </c>
      <c r="L11" s="81">
        <f t="shared" si="0"/>
        <v>0</v>
      </c>
      <c r="M11" s="83"/>
      <c r="N11" s="81">
        <f t="shared" si="1"/>
        <v>0</v>
      </c>
      <c r="O11" s="83"/>
      <c r="P11" s="81">
        <f t="shared" si="2"/>
        <v>0</v>
      </c>
      <c r="Q11" s="83"/>
      <c r="R11" s="81">
        <f t="shared" si="3"/>
        <v>0</v>
      </c>
      <c r="S11" s="83"/>
      <c r="T11" s="81">
        <f t="shared" si="4"/>
        <v>0</v>
      </c>
      <c r="U11" s="81">
        <v>200000</v>
      </c>
      <c r="V11" s="81">
        <f t="shared" si="5"/>
        <v>197692.30769230769</v>
      </c>
      <c r="W11" s="81"/>
      <c r="X11" s="81">
        <f t="shared" si="6"/>
        <v>0</v>
      </c>
      <c r="Y11" s="81"/>
      <c r="Z11" s="82"/>
      <c r="AA11" s="81">
        <f t="shared" ref="AA11:AA18" si="13">+Y11/26/8*Z11</f>
        <v>0</v>
      </c>
      <c r="AB11" s="81"/>
      <c r="AC11" s="81">
        <f t="shared" si="7"/>
        <v>0</v>
      </c>
      <c r="AD11" s="81"/>
      <c r="AE11" s="81">
        <f t="shared" si="8"/>
        <v>0</v>
      </c>
      <c r="AF11" s="81"/>
      <c r="AG11" s="81">
        <f t="shared" si="9"/>
        <v>0</v>
      </c>
      <c r="AH11" s="81"/>
      <c r="AI11" s="81">
        <f t="shared" si="10"/>
        <v>0</v>
      </c>
      <c r="AJ11" s="81"/>
      <c r="AK11" s="81">
        <f t="shared" ref="AK11:AK18" si="14">+AJ11/26/8*(Z11+AB11)</f>
        <v>0</v>
      </c>
      <c r="AL11" s="81">
        <v>110000</v>
      </c>
      <c r="AM11" s="81">
        <v>200000</v>
      </c>
      <c r="AN11" s="81">
        <v>150000</v>
      </c>
      <c r="AO11" s="81"/>
      <c r="AP11" s="81">
        <f t="shared" ref="AP11:AP18" si="15">+J11+L11+N11+P11+R11+T11+V11+AL11+AM11+AN11+AO11+AA11+AK11+AC11+AI11+AG11+AE11+X11</f>
        <v>3230657.692307692</v>
      </c>
      <c r="AQ11" s="81">
        <f>+H11*20%</f>
        <v>520600</v>
      </c>
      <c r="AR11" s="81">
        <f>+H11*8.5%</f>
        <v>221255.00000000003</v>
      </c>
      <c r="AS11" s="81">
        <f>-(H11*1%)*2</f>
        <v>-52060</v>
      </c>
      <c r="AT11" s="81">
        <f>-(H11*1%)*2</f>
        <v>-52060</v>
      </c>
      <c r="AU11" s="81"/>
      <c r="AV11" s="81"/>
      <c r="AW11" s="81">
        <f t="shared" si="11"/>
        <v>3061462.692307692</v>
      </c>
      <c r="AX11" s="84"/>
    </row>
    <row r="12" spans="1:52" s="85" customFormat="1" ht="27.95" customHeight="1">
      <c r="A12" s="74">
        <v>4</v>
      </c>
      <c r="B12" s="75" t="s">
        <v>140</v>
      </c>
      <c r="C12" s="76">
        <v>300566425</v>
      </c>
      <c r="D12" s="77" t="s">
        <v>141</v>
      </c>
      <c r="E12" s="78" t="s">
        <v>142</v>
      </c>
      <c r="F12" s="79" t="s">
        <v>132</v>
      </c>
      <c r="G12" s="80" t="s">
        <v>143</v>
      </c>
      <c r="H12" s="81">
        <v>1905000</v>
      </c>
      <c r="I12" s="82">
        <v>193.6</v>
      </c>
      <c r="J12" s="81">
        <f t="shared" si="12"/>
        <v>1773115.3846153845</v>
      </c>
      <c r="K12" s="83">
        <v>12</v>
      </c>
      <c r="L12" s="81">
        <f t="shared" si="0"/>
        <v>109903.84615384616</v>
      </c>
      <c r="M12" s="83"/>
      <c r="N12" s="81">
        <f t="shared" si="1"/>
        <v>0</v>
      </c>
      <c r="O12" s="83"/>
      <c r="P12" s="81">
        <f t="shared" si="2"/>
        <v>0</v>
      </c>
      <c r="Q12" s="83"/>
      <c r="R12" s="81">
        <f t="shared" si="3"/>
        <v>0</v>
      </c>
      <c r="S12" s="83"/>
      <c r="T12" s="81">
        <f t="shared" si="4"/>
        <v>0</v>
      </c>
      <c r="U12" s="81">
        <v>45000</v>
      </c>
      <c r="V12" s="81">
        <f t="shared" si="5"/>
        <v>44480.769230769227</v>
      </c>
      <c r="W12" s="81"/>
      <c r="X12" s="81">
        <f t="shared" si="6"/>
        <v>0</v>
      </c>
      <c r="Y12" s="81"/>
      <c r="Z12" s="82"/>
      <c r="AA12" s="81">
        <f t="shared" si="13"/>
        <v>0</v>
      </c>
      <c r="AB12" s="81"/>
      <c r="AC12" s="81">
        <f t="shared" si="7"/>
        <v>0</v>
      </c>
      <c r="AD12" s="81"/>
      <c r="AE12" s="81">
        <f t="shared" si="8"/>
        <v>0</v>
      </c>
      <c r="AF12" s="81"/>
      <c r="AG12" s="81">
        <f t="shared" si="9"/>
        <v>0</v>
      </c>
      <c r="AH12" s="81"/>
      <c r="AI12" s="81">
        <f t="shared" si="10"/>
        <v>0</v>
      </c>
      <c r="AJ12" s="81"/>
      <c r="AK12" s="81">
        <f t="shared" si="14"/>
        <v>0</v>
      </c>
      <c r="AL12" s="81">
        <v>110000</v>
      </c>
      <c r="AM12" s="81">
        <v>200000</v>
      </c>
      <c r="AN12" s="81">
        <v>150000</v>
      </c>
      <c r="AO12" s="81">
        <v>50000</v>
      </c>
      <c r="AP12" s="81">
        <f t="shared" si="15"/>
        <v>2437500</v>
      </c>
      <c r="AQ12" s="81">
        <f>+H12*20%</f>
        <v>381000</v>
      </c>
      <c r="AR12" s="81">
        <f>+H12*8.5%</f>
        <v>161925</v>
      </c>
      <c r="AS12" s="81">
        <f>-(H12*1%)*2</f>
        <v>-38100</v>
      </c>
      <c r="AT12" s="81">
        <f>-(H12*1%)*2</f>
        <v>-38100</v>
      </c>
      <c r="AU12" s="81"/>
      <c r="AV12" s="81"/>
      <c r="AW12" s="81">
        <f t="shared" si="11"/>
        <v>2313675</v>
      </c>
      <c r="AX12" s="84"/>
    </row>
    <row r="13" spans="1:52" s="86" customFormat="1" ht="24.95" customHeight="1">
      <c r="A13" s="74">
        <v>5</v>
      </c>
      <c r="B13" s="75" t="s">
        <v>144</v>
      </c>
      <c r="C13" s="76">
        <v>300595084</v>
      </c>
      <c r="D13" s="77" t="s">
        <v>141</v>
      </c>
      <c r="E13" s="78" t="s">
        <v>145</v>
      </c>
      <c r="F13" s="79" t="s">
        <v>132</v>
      </c>
      <c r="G13" s="80" t="s">
        <v>143</v>
      </c>
      <c r="H13" s="81">
        <v>1905000</v>
      </c>
      <c r="I13" s="82">
        <v>193.6</v>
      </c>
      <c r="J13" s="81">
        <f t="shared" si="12"/>
        <v>1773115.3846153845</v>
      </c>
      <c r="K13" s="83">
        <v>12</v>
      </c>
      <c r="L13" s="81">
        <f t="shared" si="0"/>
        <v>109903.84615384616</v>
      </c>
      <c r="M13" s="83"/>
      <c r="N13" s="81">
        <f t="shared" si="1"/>
        <v>0</v>
      </c>
      <c r="O13" s="83"/>
      <c r="P13" s="81">
        <f t="shared" si="2"/>
        <v>0</v>
      </c>
      <c r="Q13" s="83"/>
      <c r="R13" s="81">
        <f t="shared" si="3"/>
        <v>0</v>
      </c>
      <c r="S13" s="83"/>
      <c r="T13" s="81">
        <f t="shared" si="4"/>
        <v>0</v>
      </c>
      <c r="U13" s="81">
        <v>45000</v>
      </c>
      <c r="V13" s="81">
        <f t="shared" si="5"/>
        <v>44480.769230769227</v>
      </c>
      <c r="W13" s="81"/>
      <c r="X13" s="81">
        <f t="shared" si="6"/>
        <v>0</v>
      </c>
      <c r="Y13" s="81"/>
      <c r="Z13" s="82"/>
      <c r="AA13" s="81">
        <f t="shared" si="13"/>
        <v>0</v>
      </c>
      <c r="AB13" s="81"/>
      <c r="AC13" s="81">
        <f t="shared" si="7"/>
        <v>0</v>
      </c>
      <c r="AD13" s="81"/>
      <c r="AE13" s="81">
        <f t="shared" si="8"/>
        <v>0</v>
      </c>
      <c r="AF13" s="81"/>
      <c r="AG13" s="81">
        <f t="shared" si="9"/>
        <v>0</v>
      </c>
      <c r="AH13" s="81"/>
      <c r="AI13" s="81">
        <f t="shared" si="10"/>
        <v>0</v>
      </c>
      <c r="AJ13" s="81"/>
      <c r="AK13" s="81">
        <f t="shared" si="14"/>
        <v>0</v>
      </c>
      <c r="AL13" s="81">
        <v>110000</v>
      </c>
      <c r="AM13" s="81">
        <v>200000</v>
      </c>
      <c r="AN13" s="81">
        <v>150000</v>
      </c>
      <c r="AO13" s="81">
        <v>50000</v>
      </c>
      <c r="AP13" s="81">
        <f t="shared" si="15"/>
        <v>2437500</v>
      </c>
      <c r="AQ13" s="81">
        <f>+H13*20%</f>
        <v>381000</v>
      </c>
      <c r="AR13" s="81">
        <f>+H13*8.5%</f>
        <v>161925</v>
      </c>
      <c r="AS13" s="81">
        <f>-(H13*1%)*2</f>
        <v>-38100</v>
      </c>
      <c r="AT13" s="81">
        <f>-(H13*1%)*2</f>
        <v>-38100</v>
      </c>
      <c r="AU13" s="81"/>
      <c r="AV13" s="81"/>
      <c r="AW13" s="81">
        <f t="shared" si="11"/>
        <v>2313675</v>
      </c>
      <c r="AX13" s="84"/>
      <c r="AY13" s="85"/>
      <c r="AZ13" s="85"/>
    </row>
    <row r="14" spans="1:52" s="98" customFormat="1" ht="24.95" customHeight="1">
      <c r="A14" s="87">
        <v>6</v>
      </c>
      <c r="B14" s="88" t="s">
        <v>146</v>
      </c>
      <c r="C14" s="89" t="s">
        <v>147</v>
      </c>
      <c r="D14" s="90" t="s">
        <v>136</v>
      </c>
      <c r="E14" s="91" t="s">
        <v>148</v>
      </c>
      <c r="F14" s="92" t="s">
        <v>138</v>
      </c>
      <c r="G14" s="93" t="s">
        <v>149</v>
      </c>
      <c r="H14" s="94">
        <v>2507000</v>
      </c>
      <c r="I14" s="95">
        <v>201.6</v>
      </c>
      <c r="J14" s="94">
        <f t="shared" si="12"/>
        <v>2429861.5384615385</v>
      </c>
      <c r="K14" s="96">
        <v>4</v>
      </c>
      <c r="L14" s="94">
        <f t="shared" si="0"/>
        <v>48211.538461538461</v>
      </c>
      <c r="M14" s="96"/>
      <c r="N14" s="94">
        <f t="shared" si="1"/>
        <v>0</v>
      </c>
      <c r="O14" s="96"/>
      <c r="P14" s="94">
        <f t="shared" si="2"/>
        <v>0</v>
      </c>
      <c r="Q14" s="96"/>
      <c r="R14" s="94">
        <f t="shared" si="3"/>
        <v>0</v>
      </c>
      <c r="S14" s="96"/>
      <c r="T14" s="94">
        <f t="shared" si="4"/>
        <v>0</v>
      </c>
      <c r="U14" s="94">
        <v>300000</v>
      </c>
      <c r="V14" s="94">
        <f t="shared" si="5"/>
        <v>296538.46153846156</v>
      </c>
      <c r="W14" s="94"/>
      <c r="X14" s="94">
        <f t="shared" si="6"/>
        <v>0</v>
      </c>
      <c r="Y14" s="94"/>
      <c r="Z14" s="95"/>
      <c r="AA14" s="94">
        <f t="shared" si="13"/>
        <v>0</v>
      </c>
      <c r="AB14" s="94"/>
      <c r="AC14" s="94">
        <f t="shared" si="7"/>
        <v>0</v>
      </c>
      <c r="AD14" s="94"/>
      <c r="AE14" s="94">
        <f t="shared" si="8"/>
        <v>0</v>
      </c>
      <c r="AF14" s="94"/>
      <c r="AG14" s="94">
        <f t="shared" si="9"/>
        <v>0</v>
      </c>
      <c r="AH14" s="94"/>
      <c r="AI14" s="94">
        <f t="shared" si="10"/>
        <v>0</v>
      </c>
      <c r="AJ14" s="94"/>
      <c r="AK14" s="94">
        <f t="shared" si="14"/>
        <v>0</v>
      </c>
      <c r="AL14" s="94">
        <v>110000</v>
      </c>
      <c r="AM14" s="94">
        <v>200000</v>
      </c>
      <c r="AN14" s="94">
        <v>150000</v>
      </c>
      <c r="AO14" s="94"/>
      <c r="AP14" s="94">
        <f t="shared" si="15"/>
        <v>3234611.5384615385</v>
      </c>
      <c r="AQ14" s="94">
        <f>+H14*20%</f>
        <v>501400</v>
      </c>
      <c r="AR14" s="94">
        <f>+H14*8.5%</f>
        <v>213095.00000000003</v>
      </c>
      <c r="AS14" s="94">
        <f>-H14*20%-H14*1%</f>
        <v>-526470</v>
      </c>
      <c r="AT14" s="94">
        <f>-H14*8.5%-H14*1%</f>
        <v>-238165.00000000003</v>
      </c>
      <c r="AU14" s="94"/>
      <c r="AV14" s="94"/>
      <c r="AW14" s="94">
        <f t="shared" si="11"/>
        <v>3259681.5384615385</v>
      </c>
      <c r="AX14" s="97"/>
      <c r="AY14" s="85"/>
      <c r="AZ14" s="85"/>
    </row>
    <row r="15" spans="1:52" s="110" customFormat="1" ht="24.95" customHeight="1">
      <c r="A15" s="99">
        <v>7</v>
      </c>
      <c r="B15" s="100" t="s">
        <v>150</v>
      </c>
      <c r="C15" s="101" t="s">
        <v>151</v>
      </c>
      <c r="D15" s="102" t="s">
        <v>152</v>
      </c>
      <c r="E15" s="103" t="s">
        <v>153</v>
      </c>
      <c r="F15" s="104" t="s">
        <v>138</v>
      </c>
      <c r="G15" s="105" t="s">
        <v>154</v>
      </c>
      <c r="H15" s="106">
        <v>2360000</v>
      </c>
      <c r="I15" s="107">
        <v>96</v>
      </c>
      <c r="J15" s="106">
        <f t="shared" si="12"/>
        <v>1089230.7692307692</v>
      </c>
      <c r="K15" s="108">
        <v>0</v>
      </c>
      <c r="L15" s="106">
        <f t="shared" si="0"/>
        <v>0</v>
      </c>
      <c r="M15" s="108"/>
      <c r="N15" s="106">
        <f t="shared" si="1"/>
        <v>0</v>
      </c>
      <c r="O15" s="108"/>
      <c r="P15" s="106">
        <f t="shared" si="2"/>
        <v>0</v>
      </c>
      <c r="Q15" s="108"/>
      <c r="R15" s="106">
        <f t="shared" si="3"/>
        <v>0</v>
      </c>
      <c r="S15" s="108"/>
      <c r="T15" s="106">
        <f t="shared" si="4"/>
        <v>0</v>
      </c>
      <c r="U15" s="106"/>
      <c r="V15" s="106">
        <f>+U15/26/8*(I15+K15+M15)</f>
        <v>0</v>
      </c>
      <c r="W15" s="106"/>
      <c r="X15" s="106">
        <f t="shared" si="6"/>
        <v>0</v>
      </c>
      <c r="Y15" s="106">
        <v>1905000</v>
      </c>
      <c r="Z15" s="107">
        <v>93.6</v>
      </c>
      <c r="AA15" s="106">
        <f t="shared" si="13"/>
        <v>857249.99999999988</v>
      </c>
      <c r="AB15" s="106"/>
      <c r="AC15" s="106">
        <f t="shared" si="7"/>
        <v>0</v>
      </c>
      <c r="AD15" s="106"/>
      <c r="AE15" s="106">
        <f t="shared" si="8"/>
        <v>0</v>
      </c>
      <c r="AF15" s="106"/>
      <c r="AG15" s="106">
        <f t="shared" si="9"/>
        <v>0</v>
      </c>
      <c r="AH15" s="106"/>
      <c r="AI15" s="106">
        <f t="shared" si="10"/>
        <v>0</v>
      </c>
      <c r="AJ15" s="106"/>
      <c r="AK15" s="106">
        <f t="shared" si="14"/>
        <v>0</v>
      </c>
      <c r="AL15" s="106">
        <v>0</v>
      </c>
      <c r="AM15" s="106">
        <v>184615.38461538462</v>
      </c>
      <c r="AN15" s="106">
        <v>138461.53846153847</v>
      </c>
      <c r="AO15" s="106">
        <v>50000</v>
      </c>
      <c r="AP15" s="106">
        <f t="shared" si="15"/>
        <v>2319557.6923076925</v>
      </c>
      <c r="AQ15" s="106"/>
      <c r="AR15" s="106"/>
      <c r="AS15" s="106"/>
      <c r="AT15" s="106"/>
      <c r="AU15" s="106"/>
      <c r="AV15" s="106"/>
      <c r="AW15" s="106">
        <f t="shared" si="11"/>
        <v>2319557.6923076925</v>
      </c>
      <c r="AX15" s="109"/>
      <c r="AY15" s="85"/>
      <c r="AZ15" s="85"/>
    </row>
    <row r="16" spans="1:52" s="110" customFormat="1" ht="24.95" customHeight="1">
      <c r="A16" s="99">
        <v>8</v>
      </c>
      <c r="B16" s="100" t="s">
        <v>155</v>
      </c>
      <c r="C16" s="101" t="s">
        <v>156</v>
      </c>
      <c r="D16" s="102" t="s">
        <v>141</v>
      </c>
      <c r="E16" s="103" t="s">
        <v>157</v>
      </c>
      <c r="F16" s="104" t="s">
        <v>138</v>
      </c>
      <c r="G16" s="105" t="s">
        <v>158</v>
      </c>
      <c r="H16" s="106"/>
      <c r="I16" s="107"/>
      <c r="J16" s="106">
        <f t="shared" si="12"/>
        <v>0</v>
      </c>
      <c r="K16" s="108">
        <v>0</v>
      </c>
      <c r="L16" s="106">
        <f t="shared" si="0"/>
        <v>0</v>
      </c>
      <c r="M16" s="108"/>
      <c r="N16" s="106">
        <f t="shared" si="1"/>
        <v>0</v>
      </c>
      <c r="O16" s="108"/>
      <c r="P16" s="106">
        <f t="shared" si="2"/>
        <v>0</v>
      </c>
      <c r="Q16" s="108"/>
      <c r="R16" s="106">
        <f t="shared" si="3"/>
        <v>0</v>
      </c>
      <c r="S16" s="108"/>
      <c r="T16" s="106">
        <f t="shared" si="4"/>
        <v>0</v>
      </c>
      <c r="U16" s="106"/>
      <c r="V16" s="106">
        <f t="shared" si="5"/>
        <v>0</v>
      </c>
      <c r="W16" s="106"/>
      <c r="X16" s="106">
        <f t="shared" si="6"/>
        <v>0</v>
      </c>
      <c r="Y16" s="106">
        <v>1905000</v>
      </c>
      <c r="Z16" s="107">
        <v>189.6</v>
      </c>
      <c r="AA16" s="106">
        <f t="shared" si="13"/>
        <v>1736480.769230769</v>
      </c>
      <c r="AB16" s="106"/>
      <c r="AC16" s="106">
        <f t="shared" si="7"/>
        <v>0</v>
      </c>
      <c r="AD16" s="106"/>
      <c r="AE16" s="106">
        <f t="shared" si="8"/>
        <v>0</v>
      </c>
      <c r="AF16" s="106"/>
      <c r="AG16" s="106">
        <f t="shared" si="9"/>
        <v>0</v>
      </c>
      <c r="AH16" s="106"/>
      <c r="AI16" s="106">
        <f t="shared" si="10"/>
        <v>0</v>
      </c>
      <c r="AJ16" s="106">
        <v>45000</v>
      </c>
      <c r="AK16" s="106">
        <f t="shared" si="14"/>
        <v>41019.230769230766</v>
      </c>
      <c r="AL16" s="106">
        <v>0</v>
      </c>
      <c r="AM16" s="106">
        <v>184615.38461538462</v>
      </c>
      <c r="AN16" s="106">
        <v>138461.53846153847</v>
      </c>
      <c r="AO16" s="106">
        <v>50000</v>
      </c>
      <c r="AP16" s="106">
        <f t="shared" si="15"/>
        <v>2150576.923076923</v>
      </c>
      <c r="AQ16" s="106"/>
      <c r="AR16" s="106"/>
      <c r="AS16" s="106">
        <f>-H16*1%</f>
        <v>0</v>
      </c>
      <c r="AT16" s="106">
        <f>-H16*1%</f>
        <v>0</v>
      </c>
      <c r="AU16" s="106"/>
      <c r="AV16" s="106"/>
      <c r="AW16" s="106">
        <f t="shared" si="11"/>
        <v>2150576.923076923</v>
      </c>
      <c r="AX16" s="109"/>
      <c r="AY16" s="85"/>
      <c r="AZ16" s="85"/>
    </row>
    <row r="17" spans="1:53" s="110" customFormat="1" ht="24.95" customHeight="1">
      <c r="A17" s="99">
        <v>9</v>
      </c>
      <c r="B17" s="100" t="s">
        <v>159</v>
      </c>
      <c r="C17" s="101">
        <v>300458404</v>
      </c>
      <c r="D17" s="102" t="s">
        <v>136</v>
      </c>
      <c r="E17" s="103" t="s">
        <v>160</v>
      </c>
      <c r="F17" s="104" t="s">
        <v>138</v>
      </c>
      <c r="G17" s="105" t="s">
        <v>161</v>
      </c>
      <c r="H17" s="106"/>
      <c r="I17" s="107"/>
      <c r="J17" s="106">
        <f t="shared" si="12"/>
        <v>0</v>
      </c>
      <c r="K17" s="108">
        <v>0</v>
      </c>
      <c r="L17" s="106">
        <f t="shared" si="0"/>
        <v>0</v>
      </c>
      <c r="M17" s="108"/>
      <c r="N17" s="106">
        <f t="shared" si="1"/>
        <v>0</v>
      </c>
      <c r="O17" s="108"/>
      <c r="P17" s="106">
        <f t="shared" si="2"/>
        <v>0</v>
      </c>
      <c r="Q17" s="108"/>
      <c r="R17" s="106">
        <f t="shared" si="3"/>
        <v>0</v>
      </c>
      <c r="S17" s="108"/>
      <c r="T17" s="106">
        <f t="shared" si="4"/>
        <v>0</v>
      </c>
      <c r="U17" s="106"/>
      <c r="V17" s="106">
        <f t="shared" si="5"/>
        <v>0</v>
      </c>
      <c r="W17" s="106"/>
      <c r="X17" s="106">
        <f t="shared" si="6"/>
        <v>0</v>
      </c>
      <c r="Y17" s="106">
        <v>9000000</v>
      </c>
      <c r="Z17" s="107">
        <v>205.6</v>
      </c>
      <c r="AA17" s="106">
        <f t="shared" si="13"/>
        <v>8896153.846153846</v>
      </c>
      <c r="AB17" s="106"/>
      <c r="AC17" s="106">
        <f t="shared" si="7"/>
        <v>0</v>
      </c>
      <c r="AD17" s="106"/>
      <c r="AE17" s="106">
        <f t="shared" si="8"/>
        <v>0</v>
      </c>
      <c r="AF17" s="106"/>
      <c r="AG17" s="106">
        <f t="shared" si="9"/>
        <v>0</v>
      </c>
      <c r="AH17" s="106"/>
      <c r="AI17" s="106">
        <f t="shared" si="10"/>
        <v>0</v>
      </c>
      <c r="AJ17" s="106">
        <v>5560000</v>
      </c>
      <c r="AK17" s="106">
        <f t="shared" si="14"/>
        <v>5495846.153846154</v>
      </c>
      <c r="AL17" s="106">
        <v>110000</v>
      </c>
      <c r="AM17" s="106">
        <v>200000</v>
      </c>
      <c r="AN17" s="106">
        <v>150000</v>
      </c>
      <c r="AO17" s="106"/>
      <c r="AP17" s="106">
        <f t="shared" si="15"/>
        <v>14852000</v>
      </c>
      <c r="AQ17" s="106"/>
      <c r="AR17" s="106"/>
      <c r="AS17" s="106">
        <f>-H17*1%</f>
        <v>0</v>
      </c>
      <c r="AT17" s="106">
        <f>-H17*1%</f>
        <v>0</v>
      </c>
      <c r="AU17" s="106"/>
      <c r="AV17" s="106"/>
      <c r="AW17" s="106">
        <f t="shared" si="11"/>
        <v>14852000</v>
      </c>
      <c r="AX17" s="109"/>
      <c r="AY17" s="85"/>
      <c r="AZ17" s="85"/>
    </row>
    <row r="18" spans="1:53" s="110" customFormat="1" ht="24.95" customHeight="1">
      <c r="A18" s="99">
        <v>10</v>
      </c>
      <c r="B18" s="100" t="s">
        <v>162</v>
      </c>
      <c r="C18" s="101" t="s">
        <v>163</v>
      </c>
      <c r="D18" s="102" t="s">
        <v>141</v>
      </c>
      <c r="E18" s="103" t="s">
        <v>164</v>
      </c>
      <c r="F18" s="104" t="s">
        <v>138</v>
      </c>
      <c r="G18" s="105" t="s">
        <v>161</v>
      </c>
      <c r="H18" s="106"/>
      <c r="I18" s="107"/>
      <c r="J18" s="106">
        <f>+H18/26/8*I18</f>
        <v>0</v>
      </c>
      <c r="K18" s="108">
        <v>0</v>
      </c>
      <c r="L18" s="106">
        <f t="shared" si="0"/>
        <v>0</v>
      </c>
      <c r="M18" s="108"/>
      <c r="N18" s="106">
        <f t="shared" si="1"/>
        <v>0</v>
      </c>
      <c r="O18" s="108"/>
      <c r="P18" s="106">
        <f t="shared" si="2"/>
        <v>0</v>
      </c>
      <c r="Q18" s="108"/>
      <c r="R18" s="106">
        <f t="shared" si="3"/>
        <v>0</v>
      </c>
      <c r="S18" s="108"/>
      <c r="T18" s="106">
        <f t="shared" si="4"/>
        <v>0</v>
      </c>
      <c r="U18" s="106"/>
      <c r="V18" s="106">
        <f t="shared" si="5"/>
        <v>0</v>
      </c>
      <c r="W18" s="106"/>
      <c r="X18" s="106">
        <f t="shared" si="6"/>
        <v>0</v>
      </c>
      <c r="Y18" s="106">
        <v>3500000</v>
      </c>
      <c r="Z18" s="107">
        <v>208</v>
      </c>
      <c r="AA18" s="106">
        <f t="shared" si="13"/>
        <v>3500000</v>
      </c>
      <c r="AB18" s="106"/>
      <c r="AC18" s="106">
        <f t="shared" si="7"/>
        <v>0</v>
      </c>
      <c r="AD18" s="106"/>
      <c r="AE18" s="106">
        <f t="shared" si="8"/>
        <v>0</v>
      </c>
      <c r="AF18" s="106"/>
      <c r="AG18" s="106">
        <f t="shared" si="9"/>
        <v>0</v>
      </c>
      <c r="AH18" s="106"/>
      <c r="AI18" s="106">
        <f t="shared" si="10"/>
        <v>0</v>
      </c>
      <c r="AJ18" s="106">
        <v>1290000</v>
      </c>
      <c r="AK18" s="106">
        <f t="shared" si="14"/>
        <v>1290000</v>
      </c>
      <c r="AL18" s="106">
        <v>110000</v>
      </c>
      <c r="AM18" s="106">
        <v>200000</v>
      </c>
      <c r="AN18" s="106">
        <v>150000</v>
      </c>
      <c r="AO18" s="106"/>
      <c r="AP18" s="106">
        <f t="shared" si="15"/>
        <v>5250000</v>
      </c>
      <c r="AQ18" s="106"/>
      <c r="AR18" s="106"/>
      <c r="AS18" s="106">
        <f>-H18*1%</f>
        <v>0</v>
      </c>
      <c r="AT18" s="106">
        <f>-H18*1%</f>
        <v>0</v>
      </c>
      <c r="AU18" s="106"/>
      <c r="AV18" s="106"/>
      <c r="AW18" s="106">
        <f t="shared" si="11"/>
        <v>5250000</v>
      </c>
      <c r="AX18" s="109"/>
      <c r="AY18" s="111"/>
      <c r="AZ18" s="112"/>
      <c r="BA18" s="113"/>
    </row>
    <row r="19" spans="1:53" s="6" customFormat="1" ht="24.75" customHeight="1" thickBot="1">
      <c r="A19" s="114"/>
      <c r="B19" s="115" t="s">
        <v>165</v>
      </c>
      <c r="C19" s="116"/>
      <c r="D19" s="223" t="str">
        <f>SUBTOTAL(3,D10:D18)&amp;" - NHÂN VIÊN"</f>
        <v>9 - NHÂN VIÊN</v>
      </c>
      <c r="E19" s="224"/>
      <c r="F19" s="117"/>
      <c r="G19" s="118"/>
      <c r="H19" s="119">
        <f t="shared" ref="H19:AW19" si="16">SUBTOTAL(109,H10:H18)</f>
        <v>14280000</v>
      </c>
      <c r="I19" s="119">
        <f t="shared" si="16"/>
        <v>1096</v>
      </c>
      <c r="J19" s="119">
        <f t="shared" si="16"/>
        <v>12603673.076923076</v>
      </c>
      <c r="K19" s="120">
        <f t="shared" si="16"/>
        <v>28</v>
      </c>
      <c r="L19" s="119">
        <f t="shared" si="16"/>
        <v>268019.23076923075</v>
      </c>
      <c r="M19" s="119">
        <f t="shared" si="16"/>
        <v>0</v>
      </c>
      <c r="N19" s="119">
        <f t="shared" si="16"/>
        <v>0</v>
      </c>
      <c r="O19" s="119">
        <f t="shared" si="16"/>
        <v>0</v>
      </c>
      <c r="P19" s="119">
        <f t="shared" si="16"/>
        <v>0</v>
      </c>
      <c r="Q19" s="119">
        <f t="shared" si="16"/>
        <v>0</v>
      </c>
      <c r="R19" s="119">
        <f t="shared" si="16"/>
        <v>0</v>
      </c>
      <c r="S19" s="119">
        <f t="shared" si="16"/>
        <v>0</v>
      </c>
      <c r="T19" s="119">
        <f t="shared" si="16"/>
        <v>0</v>
      </c>
      <c r="U19" s="119">
        <f t="shared" si="16"/>
        <v>590000</v>
      </c>
      <c r="V19" s="119">
        <f t="shared" si="16"/>
        <v>583192.30769230775</v>
      </c>
      <c r="W19" s="119">
        <f t="shared" si="16"/>
        <v>0</v>
      </c>
      <c r="X19" s="119">
        <f t="shared" si="16"/>
        <v>0</v>
      </c>
      <c r="Y19" s="119">
        <f t="shared" si="16"/>
        <v>16310000</v>
      </c>
      <c r="Z19" s="120">
        <f t="shared" si="16"/>
        <v>696.8</v>
      </c>
      <c r="AA19" s="119">
        <f t="shared" si="16"/>
        <v>14989884.615384616</v>
      </c>
      <c r="AB19" s="119">
        <f t="shared" si="16"/>
        <v>0</v>
      </c>
      <c r="AC19" s="119">
        <f t="shared" si="16"/>
        <v>0</v>
      </c>
      <c r="AD19" s="119">
        <f t="shared" si="16"/>
        <v>0</v>
      </c>
      <c r="AE19" s="119">
        <f t="shared" si="16"/>
        <v>0</v>
      </c>
      <c r="AF19" s="119">
        <f t="shared" si="16"/>
        <v>0</v>
      </c>
      <c r="AG19" s="119">
        <f t="shared" si="16"/>
        <v>0</v>
      </c>
      <c r="AH19" s="119">
        <f t="shared" si="16"/>
        <v>0</v>
      </c>
      <c r="AI19" s="119">
        <f t="shared" si="16"/>
        <v>0</v>
      </c>
      <c r="AJ19" s="119">
        <f t="shared" si="16"/>
        <v>6895000</v>
      </c>
      <c r="AK19" s="119">
        <f t="shared" si="16"/>
        <v>6826865.384615385</v>
      </c>
      <c r="AL19" s="119">
        <f t="shared" si="16"/>
        <v>770000</v>
      </c>
      <c r="AM19" s="119">
        <f t="shared" si="16"/>
        <v>1769230.769230769</v>
      </c>
      <c r="AN19" s="119">
        <f t="shared" si="16"/>
        <v>1326923.076923077</v>
      </c>
      <c r="AO19" s="119">
        <f t="shared" si="16"/>
        <v>200000</v>
      </c>
      <c r="AP19" s="119">
        <f t="shared" si="16"/>
        <v>39337788.461538464</v>
      </c>
      <c r="AQ19" s="119">
        <f t="shared" si="16"/>
        <v>2384000</v>
      </c>
      <c r="AR19" s="119">
        <f t="shared" si="16"/>
        <v>1013200</v>
      </c>
      <c r="AS19" s="119">
        <f t="shared" si="16"/>
        <v>-714730</v>
      </c>
      <c r="AT19" s="119">
        <f t="shared" si="16"/>
        <v>-426425</v>
      </c>
      <c r="AU19" s="119">
        <f t="shared" si="16"/>
        <v>0</v>
      </c>
      <c r="AV19" s="119">
        <f t="shared" si="16"/>
        <v>0</v>
      </c>
      <c r="AW19" s="119">
        <f t="shared" si="16"/>
        <v>38751013.461538464</v>
      </c>
      <c r="AX19" s="121"/>
    </row>
    <row r="20" spans="1:53" s="123" customFormat="1" ht="16.5" customHeight="1">
      <c r="A20" s="122"/>
      <c r="B20" s="122"/>
      <c r="C20" s="122"/>
      <c r="F20" s="124"/>
      <c r="G20" s="125"/>
      <c r="H20" s="126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8"/>
      <c r="AM20" s="128"/>
      <c r="AN20" s="128"/>
      <c r="AO20" s="128"/>
      <c r="AP20" s="129"/>
      <c r="AQ20" s="129"/>
      <c r="AR20" s="237"/>
      <c r="AS20" s="237"/>
      <c r="AT20" s="237"/>
      <c r="AU20" s="237"/>
      <c r="AV20" s="237"/>
      <c r="AW20" s="130"/>
      <c r="AX20" s="130"/>
      <c r="AY20" s="6"/>
      <c r="AZ20" s="129"/>
    </row>
    <row r="21" spans="1:53" s="123" customFormat="1" ht="16.5" customHeight="1">
      <c r="A21" s="122"/>
      <c r="B21" s="122"/>
      <c r="C21" s="122"/>
      <c r="F21" s="124"/>
      <c r="G21" s="125"/>
      <c r="H21" s="126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8"/>
      <c r="AM21" s="128"/>
      <c r="AN21" s="128"/>
      <c r="AO21" s="128"/>
      <c r="AP21" s="129"/>
      <c r="AQ21" s="129"/>
      <c r="AR21" s="130"/>
      <c r="AS21" s="130"/>
      <c r="AT21" s="130"/>
      <c r="AU21" s="130"/>
      <c r="AV21" s="130"/>
      <c r="AW21" s="130"/>
      <c r="AX21" s="130"/>
      <c r="AY21" s="6"/>
    </row>
    <row r="22" spans="1:53" s="6" customFormat="1" ht="15.75">
      <c r="B22" s="1" t="s">
        <v>166</v>
      </c>
      <c r="C22" s="1"/>
      <c r="F22" s="131"/>
      <c r="G22" s="132"/>
      <c r="H22" s="133"/>
      <c r="Z22" s="1" t="s">
        <v>167</v>
      </c>
      <c r="AM22" s="134"/>
      <c r="AQ22" s="135"/>
      <c r="AS22" s="6" t="s">
        <v>168</v>
      </c>
      <c r="AW22" s="136"/>
      <c r="AX22" s="136"/>
    </row>
    <row r="23" spans="1:53" ht="16.5" customHeight="1">
      <c r="B23" s="2" t="s">
        <v>169</v>
      </c>
      <c r="F23" s="137"/>
      <c r="H23" s="138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 t="s">
        <v>170</v>
      </c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M23" s="139"/>
      <c r="AN23" s="139"/>
      <c r="AO23" s="139"/>
      <c r="AP23" s="140"/>
      <c r="AQ23" s="123"/>
      <c r="AS23" s="2" t="s">
        <v>171</v>
      </c>
      <c r="AW23" s="139"/>
      <c r="AX23" s="139"/>
      <c r="AY23" s="6"/>
    </row>
    <row r="24" spans="1:53" ht="15.75">
      <c r="F24" s="137"/>
      <c r="H24" s="128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M24" s="134"/>
      <c r="AQ24" s="123"/>
      <c r="AW24" s="238"/>
      <c r="AX24" s="238"/>
      <c r="AY24" s="6"/>
    </row>
    <row r="25" spans="1:53" ht="15.75">
      <c r="F25" s="137"/>
      <c r="H25" s="141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M25" s="139"/>
      <c r="AP25" s="139"/>
      <c r="AQ25" s="123"/>
      <c r="AW25" s="140"/>
      <c r="AY25" s="6"/>
    </row>
    <row r="26" spans="1:53" s="6" customFormat="1" ht="21" customHeight="1">
      <c r="F26" s="143"/>
      <c r="G26" s="144"/>
      <c r="H26" s="145"/>
      <c r="AQ26" s="135"/>
      <c r="AV26" s="146"/>
    </row>
    <row r="27" spans="1:53" ht="18">
      <c r="F27" s="137"/>
      <c r="AS27" s="146" t="s">
        <v>697</v>
      </c>
      <c r="AY27" s="6"/>
    </row>
    <row r="28" spans="1:53" ht="15.75">
      <c r="AS28" s="225" t="s">
        <v>697</v>
      </c>
      <c r="AT28" s="225"/>
      <c r="AY28" s="6"/>
    </row>
    <row r="50" spans="6:37">
      <c r="F50" s="2"/>
      <c r="G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139"/>
      <c r="AK50" s="139"/>
    </row>
    <row r="51" spans="6:37">
      <c r="F51" s="2"/>
      <c r="G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142"/>
      <c r="AK51" s="142"/>
    </row>
    <row r="52" spans="6:37">
      <c r="F52" s="2"/>
      <c r="G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6:37">
      <c r="F53" s="2"/>
      <c r="G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6:37">
      <c r="F54" s="2"/>
      <c r="G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</sheetData>
  <autoFilter ref="A9:AY28"/>
  <mergeCells count="11">
    <mergeCell ref="D19:E19"/>
    <mergeCell ref="AR20:AV20"/>
    <mergeCell ref="AW24:AX24"/>
    <mergeCell ref="AS28:AT28"/>
    <mergeCell ref="A4:AX4"/>
    <mergeCell ref="A5:AX5"/>
    <mergeCell ref="B7:G7"/>
    <mergeCell ref="H7:X7"/>
    <mergeCell ref="Y7:AK7"/>
    <mergeCell ref="AL7:AO7"/>
    <mergeCell ref="AQ7:AV7"/>
  </mergeCells>
  <pageMargins left="0.2" right="0.17" top="0" bottom="0" header="0.17" footer="0.18"/>
  <pageSetup paperSize="8" scale="72" orientation="landscape" horizontalDpi="180" verticalDpi="180" r:id="rId1"/>
  <headerFooter alignWithMargins="0">
    <oddFooter>&amp;LCHUTEX LONG AN -Payment by Bank&amp;RPage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SA' Fac factory.by bank</vt:lpstr>
      <vt:lpstr>SA' office.by bank</vt:lpstr>
      <vt:lpstr>'SA'' Fac factory.by bank'!Print_Area</vt:lpstr>
      <vt:lpstr>'SA'' office.by bank'!Print_Area</vt:lpstr>
      <vt:lpstr>'SA'' Fac factory.by bank'!Print_Titles</vt:lpstr>
      <vt:lpstr>'SA'' office.by bank'!Print_Titles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johnchan</dc:creator>
  <cp:lastModifiedBy>The Game</cp:lastModifiedBy>
  <dcterms:created xsi:type="dcterms:W3CDTF">2013-01-15T02:31:29Z</dcterms:created>
  <dcterms:modified xsi:type="dcterms:W3CDTF">2013-03-14T07:27:40Z</dcterms:modified>
</cp:coreProperties>
</file>